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4310" tabRatio="500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25725"/>
</workbook>
</file>

<file path=xl/calcChain.xml><?xml version="1.0" encoding="utf-8"?>
<calcChain xmlns="http://schemas.openxmlformats.org/spreadsheetml/2006/main">
  <c r="G21" i="5"/>
  <c r="F21"/>
  <c r="E21"/>
  <c r="W76" i="3"/>
  <c r="E76"/>
  <c r="N76"/>
  <c r="L76"/>
  <c r="G18" i="5"/>
  <c r="F18"/>
  <c r="E18"/>
  <c r="W74" i="3"/>
  <c r="E74"/>
  <c r="N74"/>
  <c r="L74"/>
  <c r="G17" i="5"/>
  <c r="F17"/>
  <c r="E17"/>
  <c r="W72" i="3"/>
  <c r="E72"/>
  <c r="N72"/>
  <c r="L72"/>
  <c r="N71"/>
  <c r="L71"/>
  <c r="N70"/>
  <c r="L70"/>
  <c r="N69"/>
  <c r="L69"/>
  <c r="N68"/>
  <c r="L68"/>
  <c r="N67"/>
  <c r="L67"/>
  <c r="N66"/>
  <c r="L66"/>
  <c r="N65"/>
  <c r="L65"/>
  <c r="N64"/>
  <c r="L64"/>
  <c r="N62"/>
  <c r="L62"/>
  <c r="N61"/>
  <c r="L61"/>
  <c r="N60"/>
  <c r="L60"/>
  <c r="G15" i="5"/>
  <c r="F15"/>
  <c r="E15"/>
  <c r="W56" i="3"/>
  <c r="E56"/>
  <c r="N56"/>
  <c r="L56"/>
  <c r="G14" i="5"/>
  <c r="F14"/>
  <c r="E14"/>
  <c r="W54" i="3"/>
  <c r="E54"/>
  <c r="N54"/>
  <c r="L54"/>
  <c r="N52"/>
  <c r="L52"/>
  <c r="G13" i="5"/>
  <c r="F13"/>
  <c r="E13"/>
  <c r="W49" i="3"/>
  <c r="E49"/>
  <c r="N49"/>
  <c r="L49"/>
  <c r="N48"/>
  <c r="L48"/>
  <c r="N46"/>
  <c r="L46"/>
  <c r="N44"/>
  <c r="L44"/>
  <c r="N42"/>
  <c r="L42"/>
  <c r="N41"/>
  <c r="L41"/>
  <c r="N39"/>
  <c r="L39"/>
  <c r="N37"/>
  <c r="L37"/>
  <c r="N34"/>
  <c r="L34"/>
  <c r="G12" i="5"/>
  <c r="F12"/>
  <c r="E12"/>
  <c r="W31" i="3"/>
  <c r="E31"/>
  <c r="N31"/>
  <c r="L31"/>
  <c r="N28"/>
  <c r="L28"/>
  <c r="N27"/>
  <c r="L27"/>
  <c r="N26"/>
  <c r="L26"/>
  <c r="N24"/>
  <c r="L24"/>
  <c r="N22"/>
  <c r="L22"/>
  <c r="N21"/>
  <c r="L21"/>
  <c r="N18"/>
  <c r="L18"/>
  <c r="N17"/>
  <c r="L17"/>
  <c r="N14"/>
  <c r="L14"/>
  <c r="M9" i="6" l="1"/>
  <c r="I9"/>
  <c r="F9"/>
  <c r="M8"/>
  <c r="I8"/>
  <c r="F8"/>
  <c r="H1"/>
  <c r="B8" i="5"/>
  <c r="D8" i="3"/>
</calcChain>
</file>

<file path=xl/sharedStrings.xml><?xml version="1.0" encoding="utf-8"?>
<sst xmlns="http://schemas.openxmlformats.org/spreadsheetml/2006/main" count="616" uniqueCount="288">
  <si>
    <t>a</t>
  </si>
  <si>
    <t xml:space="preserve"> </t>
  </si>
  <si>
    <t>DPH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</si>
  <si>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</si>
  <si>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</si>
  <si>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</si>
  <si>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</si>
  <si>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</si>
  <si>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</si>
  <si>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</si>
  <si>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</si>
  <si>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</si>
  <si>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</si>
  <si>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</si>
  <si>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</si>
  <si>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</si>
  <si>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</si>
  <si>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</si>
  <si>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</si>
  <si>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</si>
  <si>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</si>
  <si>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</si>
  <si>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</si>
  <si>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</si>
  <si>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</si>
  <si>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</si>
  <si>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</si>
  <si>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</si>
  <si>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</si>
  <si>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</si>
  <si>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</si>
  <si>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</si>
  <si>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</si>
  <si>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</si>
  <si>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</si>
  <si>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</si>
  <si>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</si>
  <si>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</si>
  <si>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</si>
  <si>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</si>
  <si>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</si>
  <si>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</si>
  <si>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</si>
  <si>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</si>
  <si>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</si>
  <si>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</si>
  <si>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</si>
  <si>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</si>
  <si>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</si>
  <si>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</si>
  <si>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</si>
  <si>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</si>
  <si>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</si>
  <si>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</si>
  <si>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</si>
  <si>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</si>
  <si>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</si>
  <si>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</si>
  <si>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</si>
  <si>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</si>
  <si>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</si>
  <si>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</si>
  <si>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</si>
  <si>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</si>
  <si>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</si>
  <si>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</si>
  <si>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</si>
  <si>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</si>
  <si>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</si>
  <si>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</si>
  <si>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</si>
  <si>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</si>
  <si>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</si>
  <si>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</si>
  <si>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</si>
  <si>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</si>
  <si>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</si>
  <si>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</si>
  <si>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</si>
  <si>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</si>
  <si>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</si>
  <si>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</si>
  <si>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</si>
  <si>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</si>
  <si>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</si>
  <si>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</si>
  <si>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</si>
  <si>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</si>
  <si>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</si>
  <si>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</si>
  <si>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</si>
  <si>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</si>
  <si>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</si>
  <si>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</si>
  <si>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</si>
  <si>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</si>
  <si>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</si>
  <si>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</si>
  <si>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</si>
  <si>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</si>
  <si>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</si>
  <si>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</si>
  <si>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</si>
  <si>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</si>
  <si>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</si>
  <si>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</si>
  <si>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</si>
  <si>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</si>
  <si>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</si>
  <si>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</si>
  <si>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</si>
  <si>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</si>
  <si>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</si>
  <si>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</si>
  <si>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</si>
  <si>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</si>
  <si>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</si>
  <si>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                                        </t>
  </si>
  <si>
    <t xml:space="preserve">JKSO : </t>
  </si>
  <si>
    <t>Dátum: 25.09.2024</t>
  </si>
  <si>
    <t>Stavba : 1369 DW - Prípojky médií pre rozvojové územie DZ Energetika</t>
  </si>
  <si>
    <t>Objekt : SO 203 Základy pod prípojky rozvodov</t>
  </si>
  <si>
    <t>Ing. Lengyelová Jolana</t>
  </si>
  <si>
    <t xml:space="preserve"> Ing. Lengyelová Jolana</t>
  </si>
  <si>
    <t xml:space="preserve"> Stavba : 1369 DW - Prípojky médií pre rozvojové územie DZ Energetika</t>
  </si>
  <si>
    <t xml:space="preserve"> Objekt : SO 203 Základy pod prípojky rozvodov</t>
  </si>
  <si>
    <t>JKSO :</t>
  </si>
  <si>
    <t>25.09.2024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</si>
  <si>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</si>
  <si>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</si>
  <si>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</si>
  <si>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</si>
  <si>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</si>
  <si>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</si>
  <si>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</si>
  <si>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</si>
  <si>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</si>
  <si>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</si>
  <si>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</si>
  <si>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</si>
  <si>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</si>
  <si>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</si>
  <si>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</si>
  <si>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</si>
  <si>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</si>
  <si>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</si>
  <si>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131201101</t>
  </si>
  <si>
    <t>Hĺbenie jám nezapaž. v horn. tr. 3 do 100 m3</t>
  </si>
  <si>
    <t>m3</t>
  </si>
  <si>
    <t xml:space="preserve">                    </t>
  </si>
  <si>
    <t>13120-1101</t>
  </si>
  <si>
    <t>45.11.21</t>
  </si>
  <si>
    <t>EK</t>
  </si>
  <si>
    <t>S</t>
  </si>
  <si>
    <t>7,25*10,935*0,5+5,7*3,9*0,5 =   50,754</t>
  </si>
  <si>
    <t>0,5*0,5*(8,25*2+10,935*2+6,9*2+3,9*2) =   14,993</t>
  </si>
  <si>
    <t>131201109</t>
  </si>
  <si>
    <t>Príplatok za lepivosť v horn. tr. 3</t>
  </si>
  <si>
    <t>13120-1109</t>
  </si>
  <si>
    <t>133201101</t>
  </si>
  <si>
    <t>Hĺbenie šachiet v horn. tr. 3 do 100 m3</t>
  </si>
  <si>
    <t>13320-1101</t>
  </si>
  <si>
    <t>2,4*2,71*1,5+3,5*4,2*1,5*2 =   53,856</t>
  </si>
  <si>
    <t>0,5*1*(3,4*2+2,71*2)+0,5*1*(5,2*2+1,5*2)*2 =   19,510</t>
  </si>
  <si>
    <t>133201109</t>
  </si>
  <si>
    <t>Príplatok za lepivosť horniny tr.3</t>
  </si>
  <si>
    <t>13320-1109</t>
  </si>
  <si>
    <t>162201101</t>
  </si>
  <si>
    <t>Vodorovné premiestnenie výkopu do 20 m horn. tr. 1-4</t>
  </si>
  <si>
    <t>16220-1101</t>
  </si>
  <si>
    <t>45.11.24</t>
  </si>
  <si>
    <t>34,503*2 =   69,006</t>
  </si>
  <si>
    <t>162701105</t>
  </si>
  <si>
    <t>Vodorovné premiestnenie výkopu do 10000 m horn. tr. 1-4</t>
  </si>
  <si>
    <t>16270-1105</t>
  </si>
  <si>
    <t>65,747+73,366-34,503 =   104,610</t>
  </si>
  <si>
    <t>167101101</t>
  </si>
  <si>
    <t>Nakladanie výkopku do 100 m3 v horn. tr. 1-4</t>
  </si>
  <si>
    <t>16710-1101</t>
  </si>
  <si>
    <t>253</t>
  </si>
  <si>
    <t>17120411100</t>
  </si>
  <si>
    <t>Uloženie sypaniny - poplatok</t>
  </si>
  <si>
    <t>17120-411100</t>
  </si>
  <si>
    <t>45.21.22</t>
  </si>
  <si>
    <t>001</t>
  </si>
  <si>
    <t>174101001</t>
  </si>
  <si>
    <t>Zásyp zhutnený jám, šachiet, rýh, zárezov alebo okolo objektov do 100 m3</t>
  </si>
  <si>
    <t>17410-1001</t>
  </si>
  <si>
    <t xml:space="preserve">1 - ZEMNE PRÁCE  spolu: </t>
  </si>
  <si>
    <t>2 - ZÁKLADY</t>
  </si>
  <si>
    <t>002</t>
  </si>
  <si>
    <t>271571112</t>
  </si>
  <si>
    <t>Vankúš pod základy zo štrkopiesku netriedeného</t>
  </si>
  <si>
    <t>27157-1112</t>
  </si>
  <si>
    <t>45.25.21</t>
  </si>
  <si>
    <t>0,4*2,4*2,71+0,4*3,5*4,2*2 =   14,362</t>
  </si>
  <si>
    <t>0,3*(10,935*7,25+5,7*3,9) =   30,453</t>
  </si>
  <si>
    <t>015</t>
  </si>
  <si>
    <t>273326232</t>
  </si>
  <si>
    <t>Základové dosky zo železobet. pre prostredie s mrazovými cyklami tr. C 25/30 XF 3</t>
  </si>
  <si>
    <t>27332-6232</t>
  </si>
  <si>
    <t>45.25.31</t>
  </si>
  <si>
    <t>10,735*7,05*0,3+5,5*3,7*0,3 =   28,810</t>
  </si>
  <si>
    <t>273351110</t>
  </si>
  <si>
    <t>Debnenie zákl. dosák plochy rovinné</t>
  </si>
  <si>
    <t>m2</t>
  </si>
  <si>
    <t>27335-1110</t>
  </si>
  <si>
    <t>0,3*(10,735*2+7,05*2+5,5*2+3,7*2) =   16,191</t>
  </si>
  <si>
    <t>273351119</t>
  </si>
  <si>
    <t>Oddebnenie zákl. dosák</t>
  </si>
  <si>
    <t>27335-1119</t>
  </si>
  <si>
    <t>011</t>
  </si>
  <si>
    <t>273362021</t>
  </si>
  <si>
    <t>Výstuž základových dosiek zo zvarovaných sietí KARI</t>
  </si>
  <si>
    <t>t</t>
  </si>
  <si>
    <t>27336-2021</t>
  </si>
  <si>
    <t>45.25.32</t>
  </si>
  <si>
    <t>0,06383+0,24445 =   0,308</t>
  </si>
  <si>
    <t>275326232</t>
  </si>
  <si>
    <t>Základové pätky zo železobet. pre prostredie s mrazovými cyklami tr. C 25/30 XF 3</t>
  </si>
  <si>
    <t>27532-6232</t>
  </si>
  <si>
    <t>1,1*2,2*2,51+1,2*3,3*4*2 =   37,754</t>
  </si>
  <si>
    <t>275351110</t>
  </si>
  <si>
    <t>Debnenie zákl. pätiek blokov plochy rovinné</t>
  </si>
  <si>
    <t>27535-1110</t>
  </si>
  <si>
    <t>1,1*(2,2*2+2,51*2)+1,2*(3,3*2+4*2)*2 =   45,402</t>
  </si>
  <si>
    <t>275351119</t>
  </si>
  <si>
    <t>Oddebnenie základných pätiek a blokov</t>
  </si>
  <si>
    <t>27535-1119</t>
  </si>
  <si>
    <t xml:space="preserve">2 - ZÁKLADY  spolu: </t>
  </si>
  <si>
    <t>6 - ÚPRAVY POVRCHOV, PODLAHY, VÝPLNE</t>
  </si>
  <si>
    <t>631313511</t>
  </si>
  <si>
    <t>Mazanina z betónu prostého tr. C12/15 hr. 8-12 cm</t>
  </si>
  <si>
    <t>63131-3511</t>
  </si>
  <si>
    <t>0,1*2,4*2,71+0,1*3,5*4,2*2+0,1*10,935*7,25+0,1*5,7*3,9 =   13,741</t>
  </si>
  <si>
    <t xml:space="preserve">6 - ÚPRAVY POVRCHOV, PODLAHY, VÝPLNE  spolu: </t>
  </si>
  <si>
    <t xml:space="preserve">PRÁCE A DODÁVKY HSV  spolu: </t>
  </si>
  <si>
    <t>PRÁCE A DODÁVKY PSV</t>
  </si>
  <si>
    <t>767 - Konštrukcie doplnk. kovové stavebné</t>
  </si>
  <si>
    <t>767</t>
  </si>
  <si>
    <t>767136141</t>
  </si>
  <si>
    <t>Montáž doplňujúcich častí  stĺpikov stredových + kotv.</t>
  </si>
  <si>
    <t>kus</t>
  </si>
  <si>
    <t>I</t>
  </si>
  <si>
    <t>76713-6141</t>
  </si>
  <si>
    <t>45.42.12</t>
  </si>
  <si>
    <t>IK</t>
  </si>
  <si>
    <t>767136142</t>
  </si>
  <si>
    <t>Montáž doplňujúcich častí stĺpikov krajných + kotv.</t>
  </si>
  <si>
    <t>76713-6142</t>
  </si>
  <si>
    <t>767911130</t>
  </si>
  <si>
    <t>Montáž oplotenia, pletivom, výšky do 2,0 m</t>
  </si>
  <si>
    <t>m</t>
  </si>
  <si>
    <t>76791-1130</t>
  </si>
  <si>
    <t>45.34.10</t>
  </si>
  <si>
    <t>33,17+7,98 =   41,150</t>
  </si>
  <si>
    <t>MAT</t>
  </si>
  <si>
    <t>3132A0405</t>
  </si>
  <si>
    <t>Pletivo VERTIKAL poplast., výš.200 cm, bal.25 m - GS300104</t>
  </si>
  <si>
    <t>28.73.13</t>
  </si>
  <si>
    <t xml:space="preserve">GS300104            </t>
  </si>
  <si>
    <t>IZ</t>
  </si>
  <si>
    <t>3132A1403</t>
  </si>
  <si>
    <t>Drôt napínací PVC - pr.dr.(mm)/dĺž.dr.(m) - 2,2/100 - FT100033</t>
  </si>
  <si>
    <t>28.73.12</t>
  </si>
  <si>
    <t xml:space="preserve">FT100033            </t>
  </si>
  <si>
    <t>3132A1438</t>
  </si>
  <si>
    <t>Stĺpik UNIVERS, výš.2,00 m, priem.48 mm - PR400202</t>
  </si>
  <si>
    <t>28.75.27</t>
  </si>
  <si>
    <t xml:space="preserve">PR400202            </t>
  </si>
  <si>
    <t>3132A1472</t>
  </si>
  <si>
    <t>Rúrka pre vzperu / BE UNIVERS, výš.2,00 m, priem.38 mm - PR401003</t>
  </si>
  <si>
    <t xml:space="preserve">PR401003            </t>
  </si>
  <si>
    <t>3132A1674</t>
  </si>
  <si>
    <t>Vzpera L, rozm.prof.30 mm, dĺž.2,00 m - PR202505</t>
  </si>
  <si>
    <t xml:space="preserve">PR202505            </t>
  </si>
  <si>
    <t>3132A2025</t>
  </si>
  <si>
    <t>Bránka ESPACE 1-krídl., jokel, šír.1 m, výš.2 m</t>
  </si>
  <si>
    <t>767912150</t>
  </si>
  <si>
    <t>Montáž napínacieho drôtu</t>
  </si>
  <si>
    <t>76791-2150</t>
  </si>
  <si>
    <t>767920210</t>
  </si>
  <si>
    <t>Montáž vrát a vrátok v oplotení na stĺipky oceľové do 2 m2</t>
  </si>
  <si>
    <t>76792-0210</t>
  </si>
  <si>
    <t xml:space="preserve">767 - Konštrukcie doplnk. kovové stavebné  spolu: </t>
  </si>
  <si>
    <t xml:space="preserve">PRÁCE A DODÁVKY PSV  spolu: </t>
  </si>
  <si>
    <t>Za rozpočet celkom</t>
  </si>
  <si>
    <t>Figura</t>
  </si>
</sst>
</file>

<file path=xl/styles.xml><?xml version="1.0" encoding="utf-8"?>
<styleSheet xmlns="http://schemas.openxmlformats.org/spreadsheetml/2006/main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6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1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46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48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1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/>
    </xf>
    <xf numFmtId="0" fontId="1" fillId="0" borderId="50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 applyProtection="1"/>
    <xf numFmtId="0" fontId="1" fillId="0" borderId="48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 applyProtection="1">
      <alignment horizontal="left"/>
    </xf>
    <xf numFmtId="0" fontId="1" fillId="0" borderId="46" xfId="0" applyFont="1" applyBorder="1" applyAlignment="1" applyProtection="1">
      <alignment horizontal="right"/>
    </xf>
    <xf numFmtId="49" fontId="1" fillId="0" borderId="48" xfId="0" applyNumberFormat="1" applyFont="1" applyBorder="1" applyAlignment="1" applyProtection="1">
      <alignment horizontal="left"/>
    </xf>
    <xf numFmtId="0" fontId="1" fillId="0" borderId="48" xfId="0" applyFont="1" applyBorder="1" applyProtection="1"/>
    <xf numFmtId="0" fontId="1" fillId="0" borderId="48" xfId="0" applyFont="1" applyBorder="1" applyAlignment="1" applyProtection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/>
    </xf>
    <xf numFmtId="49" fontId="16" fillId="0" borderId="0" xfId="0" applyNumberFormat="1" applyFont="1" applyAlignment="1" applyProtection="1">
      <alignment horizontal="left" vertical="top" wrapText="1"/>
    </xf>
    <xf numFmtId="172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71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0" fontId="16" fillId="0" borderId="0" xfId="0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71" fontId="15" fillId="0" borderId="0" xfId="0" applyNumberFormat="1" applyFont="1" applyAlignment="1" applyProtection="1">
      <alignment vertical="top"/>
    </xf>
    <xf numFmtId="172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  <xf numFmtId="0" fontId="1" fillId="0" borderId="47" xfId="0" applyFont="1" applyBorder="1" applyAlignment="1" applyProtection="1">
      <alignment horizontal="center"/>
    </xf>
    <xf numFmtId="0" fontId="1" fillId="0" borderId="51" xfId="0" applyFont="1" applyBorder="1" applyAlignment="1" applyProtection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76"/>
  <sheetViews>
    <sheetView showGridLines="0" tabSelected="1" workbookViewId="0">
      <pane xSplit="4" ySplit="10" topLeftCell="E49" activePane="bottomRight" state="frozen"/>
      <selection pane="topRight"/>
      <selection pane="bottomLeft"/>
      <selection pane="bottomRight" activeCell="D74" sqref="D74"/>
    </sheetView>
  </sheetViews>
  <sheetFormatPr defaultColWidth="9" defaultRowHeight="13.5"/>
  <cols>
    <col min="1" max="1" width="6.7109375" style="93" customWidth="1"/>
    <col min="2" max="2" width="3.7109375" style="94" customWidth="1"/>
    <col min="3" max="3" width="13" style="95" customWidth="1"/>
    <col min="4" max="4" width="45.7109375" style="96" customWidth="1"/>
    <col min="5" max="5" width="11.28515625" style="97" customWidth="1"/>
    <col min="6" max="6" width="5.85546875" style="98" customWidth="1"/>
    <col min="7" max="7" width="8.7109375" style="99" customWidth="1"/>
    <col min="8" max="10" width="9.7109375" style="99" customWidth="1"/>
    <col min="11" max="11" width="7.42578125" style="100" customWidth="1"/>
    <col min="12" max="12" width="8.28515625" style="100" customWidth="1"/>
    <col min="13" max="13" width="7.140625" style="97" customWidth="1"/>
    <col min="14" max="14" width="7" style="97" customWidth="1"/>
    <col min="15" max="15" width="3.5703125" style="98" customWidth="1"/>
    <col min="16" max="16" width="12.7109375" style="98" customWidth="1"/>
    <col min="17" max="19" width="11.28515625" style="97" customWidth="1"/>
    <col min="20" max="20" width="10.5703125" style="101" customWidth="1"/>
    <col min="21" max="21" width="10.28515625" style="101" customWidth="1"/>
    <col min="22" max="22" width="5.7109375" style="101" customWidth="1"/>
    <col min="23" max="23" width="9.140625" style="97" customWidth="1"/>
    <col min="24" max="25" width="11.85546875" style="102" customWidth="1"/>
    <col min="26" max="26" width="7.5703125" style="95" customWidth="1"/>
    <col min="27" max="27" width="12.7109375" style="95" customWidth="1"/>
    <col min="28" max="28" width="4.28515625" style="98" customWidth="1"/>
    <col min="29" max="30" width="2.7109375" style="98" customWidth="1"/>
    <col min="31" max="34" width="9.140625" style="103" customWidth="1"/>
    <col min="35" max="35" width="9.140625" style="71" customWidth="1"/>
    <col min="36" max="37" width="9.140625" style="71" hidden="1" customWidth="1"/>
    <col min="38" max="1024" width="9" style="104"/>
  </cols>
  <sheetData>
    <row r="1" spans="1:37" s="71" customFormat="1" ht="12.75" customHeight="1">
      <c r="A1" s="75" t="s">
        <v>3</v>
      </c>
      <c r="G1" s="72"/>
      <c r="I1" s="75" t="s">
        <v>117</v>
      </c>
      <c r="J1" s="72"/>
      <c r="K1" s="73"/>
      <c r="Q1" s="74"/>
      <c r="R1" s="74"/>
      <c r="S1" s="74"/>
      <c r="X1" s="102"/>
      <c r="Y1" s="102"/>
      <c r="Z1" s="120" t="s">
        <v>5</v>
      </c>
      <c r="AA1" s="120" t="s">
        <v>6</v>
      </c>
      <c r="AB1" s="68" t="s">
        <v>7</v>
      </c>
      <c r="AC1" s="68" t="s">
        <v>8</v>
      </c>
      <c r="AD1" s="68" t="s">
        <v>9</v>
      </c>
      <c r="AE1" s="121" t="s">
        <v>10</v>
      </c>
      <c r="AF1" s="122" t="s">
        <v>11</v>
      </c>
    </row>
    <row r="2" spans="1:37" s="71" customFormat="1" ht="12.75">
      <c r="A2" s="75" t="s">
        <v>12</v>
      </c>
      <c r="G2" s="72"/>
      <c r="H2" s="105"/>
      <c r="I2" s="75" t="s">
        <v>118</v>
      </c>
      <c r="J2" s="72"/>
      <c r="K2" s="73"/>
      <c r="Q2" s="74"/>
      <c r="R2" s="74"/>
      <c r="S2" s="74"/>
      <c r="X2" s="102"/>
      <c r="Y2" s="102"/>
      <c r="Z2" s="120" t="s">
        <v>13</v>
      </c>
      <c r="AA2" s="70" t="s">
        <v>14</v>
      </c>
      <c r="AB2" s="69" t="s">
        <v>15</v>
      </c>
      <c r="AC2" s="69"/>
      <c r="AD2" s="70"/>
      <c r="AE2" s="121">
        <v>1</v>
      </c>
      <c r="AF2" s="123">
        <v>123.5</v>
      </c>
    </row>
    <row r="3" spans="1:37" s="71" customFormat="1" ht="12.75">
      <c r="A3" s="75" t="s">
        <v>16</v>
      </c>
      <c r="G3" s="72"/>
      <c r="I3" s="75" t="s">
        <v>119</v>
      </c>
      <c r="J3" s="72"/>
      <c r="K3" s="73"/>
      <c r="Q3" s="74"/>
      <c r="R3" s="74"/>
      <c r="S3" s="74"/>
      <c r="X3" s="102"/>
      <c r="Y3" s="102"/>
      <c r="Z3" s="120" t="s">
        <v>17</v>
      </c>
      <c r="AA3" s="70" t="s">
        <v>18</v>
      </c>
      <c r="AB3" s="69" t="s">
        <v>15</v>
      </c>
      <c r="AC3" s="69" t="s">
        <v>19</v>
      </c>
      <c r="AD3" s="70" t="s">
        <v>20</v>
      </c>
      <c r="AE3" s="121">
        <v>2</v>
      </c>
      <c r="AF3" s="124">
        <v>123.46</v>
      </c>
    </row>
    <row r="4" spans="1:37" s="71" customFormat="1" ht="12.75">
      <c r="Q4" s="74"/>
      <c r="R4" s="74"/>
      <c r="S4" s="74"/>
      <c r="X4" s="102"/>
      <c r="Y4" s="102"/>
      <c r="Z4" s="120" t="s">
        <v>21</v>
      </c>
      <c r="AA4" s="70" t="s">
        <v>22</v>
      </c>
      <c r="AB4" s="69" t="s">
        <v>15</v>
      </c>
      <c r="AC4" s="69"/>
      <c r="AD4" s="70"/>
      <c r="AE4" s="121">
        <v>3</v>
      </c>
      <c r="AF4" s="125">
        <v>123.45699999999999</v>
      </c>
    </row>
    <row r="5" spans="1:37" s="71" customFormat="1" ht="12.75">
      <c r="A5" s="75" t="s">
        <v>120</v>
      </c>
      <c r="Q5" s="74"/>
      <c r="R5" s="74"/>
      <c r="S5" s="74"/>
      <c r="X5" s="102"/>
      <c r="Y5" s="102"/>
      <c r="Z5" s="120" t="s">
        <v>23</v>
      </c>
      <c r="AA5" s="70" t="s">
        <v>18</v>
      </c>
      <c r="AB5" s="69" t="s">
        <v>15</v>
      </c>
      <c r="AC5" s="69" t="s">
        <v>19</v>
      </c>
      <c r="AD5" s="70" t="s">
        <v>20</v>
      </c>
      <c r="AE5" s="121">
        <v>4</v>
      </c>
      <c r="AF5" s="126">
        <v>123.4567</v>
      </c>
    </row>
    <row r="6" spans="1:37" s="71" customFormat="1" ht="12.75">
      <c r="A6" s="75" t="s">
        <v>121</v>
      </c>
      <c r="Q6" s="74"/>
      <c r="R6" s="74"/>
      <c r="S6" s="74"/>
      <c r="X6" s="102"/>
      <c r="Y6" s="102"/>
      <c r="Z6" s="105"/>
      <c r="AA6" s="105"/>
      <c r="AE6" s="121" t="s">
        <v>24</v>
      </c>
      <c r="AF6" s="124">
        <v>123.46</v>
      </c>
    </row>
    <row r="7" spans="1:37" s="71" customFormat="1" ht="12.75">
      <c r="A7" s="75"/>
      <c r="Q7" s="74"/>
      <c r="R7" s="74"/>
      <c r="S7" s="74"/>
      <c r="X7" s="102"/>
      <c r="Y7" s="102"/>
      <c r="Z7" s="105"/>
      <c r="AA7" s="105"/>
    </row>
    <row r="8" spans="1:37" s="71" customFormat="1">
      <c r="A8" s="71" t="s">
        <v>122</v>
      </c>
      <c r="B8" s="106"/>
      <c r="C8" s="107"/>
      <c r="D8" s="76" t="str">
        <f>CONCATENATE(AA2," ",AB2," ",AC2," ",AD2)</f>
        <v xml:space="preserve">Prehľad rozpočtových nákladov v EUR  </v>
      </c>
      <c r="E8" s="74"/>
      <c r="G8" s="72"/>
      <c r="H8" s="72"/>
      <c r="I8" s="72"/>
      <c r="J8" s="72"/>
      <c r="K8" s="73"/>
      <c r="L8" s="73"/>
      <c r="M8" s="74"/>
      <c r="N8" s="74"/>
      <c r="Q8" s="74"/>
      <c r="R8" s="74"/>
      <c r="S8" s="74"/>
      <c r="X8" s="102"/>
      <c r="Y8" s="102"/>
      <c r="Z8" s="105"/>
      <c r="AA8" s="105"/>
      <c r="AE8" s="98"/>
      <c r="AF8" s="98"/>
      <c r="AG8" s="98"/>
      <c r="AH8" s="98"/>
    </row>
    <row r="9" spans="1:37">
      <c r="A9" s="77" t="s">
        <v>25</v>
      </c>
      <c r="B9" s="77" t="s">
        <v>26</v>
      </c>
      <c r="C9" s="77" t="s">
        <v>27</v>
      </c>
      <c r="D9" s="77" t="s">
        <v>28</v>
      </c>
      <c r="E9" s="77" t="s">
        <v>29</v>
      </c>
      <c r="F9" s="77" t="s">
        <v>30</v>
      </c>
      <c r="G9" s="77" t="s">
        <v>31</v>
      </c>
      <c r="H9" s="77" t="s">
        <v>32</v>
      </c>
      <c r="I9" s="77" t="s">
        <v>33</v>
      </c>
      <c r="J9" s="77" t="s">
        <v>34</v>
      </c>
      <c r="K9" s="155" t="s">
        <v>35</v>
      </c>
      <c r="L9" s="155"/>
      <c r="M9" s="156" t="s">
        <v>36</v>
      </c>
      <c r="N9" s="156"/>
      <c r="O9" s="77" t="s">
        <v>2</v>
      </c>
      <c r="P9" s="109" t="s">
        <v>37</v>
      </c>
      <c r="Q9" s="77" t="s">
        <v>29</v>
      </c>
      <c r="R9" s="77" t="s">
        <v>29</v>
      </c>
      <c r="S9" s="109" t="s">
        <v>29</v>
      </c>
      <c r="T9" s="111" t="s">
        <v>38</v>
      </c>
      <c r="U9" s="112" t="s">
        <v>39</v>
      </c>
      <c r="V9" s="113" t="s">
        <v>40</v>
      </c>
      <c r="W9" s="77" t="s">
        <v>41</v>
      </c>
      <c r="X9" s="114" t="s">
        <v>27</v>
      </c>
      <c r="Y9" s="114" t="s">
        <v>27</v>
      </c>
      <c r="Z9" s="127" t="s">
        <v>42</v>
      </c>
      <c r="AA9" s="127" t="s">
        <v>43</v>
      </c>
      <c r="AB9" s="77" t="s">
        <v>40</v>
      </c>
      <c r="AC9" s="77" t="s">
        <v>44</v>
      </c>
      <c r="AD9" s="77" t="s">
        <v>45</v>
      </c>
      <c r="AE9" s="128" t="s">
        <v>46</v>
      </c>
      <c r="AF9" s="128" t="s">
        <v>47</v>
      </c>
      <c r="AG9" s="128" t="s">
        <v>29</v>
      </c>
      <c r="AH9" s="128" t="s">
        <v>48</v>
      </c>
      <c r="AJ9" s="71" t="s">
        <v>139</v>
      </c>
      <c r="AK9" s="71" t="s">
        <v>141</v>
      </c>
    </row>
    <row r="10" spans="1:37">
      <c r="A10" s="79" t="s">
        <v>49</v>
      </c>
      <c r="B10" s="79" t="s">
        <v>50</v>
      </c>
      <c r="C10" s="108"/>
      <c r="D10" s="79" t="s">
        <v>51</v>
      </c>
      <c r="E10" s="79" t="s">
        <v>52</v>
      </c>
      <c r="F10" s="79" t="s">
        <v>53</v>
      </c>
      <c r="G10" s="79" t="s">
        <v>54</v>
      </c>
      <c r="H10" s="79"/>
      <c r="I10" s="79" t="s">
        <v>55</v>
      </c>
      <c r="J10" s="79"/>
      <c r="K10" s="79" t="s">
        <v>31</v>
      </c>
      <c r="L10" s="79" t="s">
        <v>34</v>
      </c>
      <c r="M10" s="110" t="s">
        <v>31</v>
      </c>
      <c r="N10" s="79" t="s">
        <v>34</v>
      </c>
      <c r="O10" s="79" t="s">
        <v>56</v>
      </c>
      <c r="P10" s="110"/>
      <c r="Q10" s="79" t="s">
        <v>57</v>
      </c>
      <c r="R10" s="79" t="s">
        <v>58</v>
      </c>
      <c r="S10" s="110" t="s">
        <v>59</v>
      </c>
      <c r="T10" s="115" t="s">
        <v>60</v>
      </c>
      <c r="U10" s="116" t="s">
        <v>61</v>
      </c>
      <c r="V10" s="117" t="s">
        <v>62</v>
      </c>
      <c r="W10" s="118"/>
      <c r="X10" s="119" t="s">
        <v>63</v>
      </c>
      <c r="Y10" s="119"/>
      <c r="Z10" s="129" t="s">
        <v>64</v>
      </c>
      <c r="AA10" s="129" t="s">
        <v>49</v>
      </c>
      <c r="AB10" s="79" t="s">
        <v>65</v>
      </c>
      <c r="AC10" s="130"/>
      <c r="AD10" s="130"/>
      <c r="AE10" s="131"/>
      <c r="AF10" s="131"/>
      <c r="AG10" s="131"/>
      <c r="AH10" s="131"/>
      <c r="AJ10" s="71" t="s">
        <v>140</v>
      </c>
      <c r="AK10" s="71" t="s">
        <v>142</v>
      </c>
    </row>
    <row r="12" spans="1:37">
      <c r="B12" s="141" t="s">
        <v>143</v>
      </c>
    </row>
    <row r="13" spans="1:37">
      <c r="B13" s="95" t="s">
        <v>144</v>
      </c>
    </row>
    <row r="14" spans="1:37">
      <c r="A14" s="93">
        <v>1</v>
      </c>
      <c r="B14" s="94" t="s">
        <v>145</v>
      </c>
      <c r="C14" s="95" t="s">
        <v>146</v>
      </c>
      <c r="D14" s="96" t="s">
        <v>147</v>
      </c>
      <c r="E14" s="97">
        <v>65.747</v>
      </c>
      <c r="F14" s="98" t="s">
        <v>148</v>
      </c>
      <c r="L14" s="100">
        <f>E14*K14</f>
        <v>0</v>
      </c>
      <c r="N14" s="97">
        <f>E14*M14</f>
        <v>0</v>
      </c>
      <c r="O14" s="98">
        <v>20</v>
      </c>
      <c r="P14" s="98" t="s">
        <v>149</v>
      </c>
      <c r="V14" s="101" t="s">
        <v>112</v>
      </c>
      <c r="W14" s="97">
        <v>37.805</v>
      </c>
      <c r="X14" s="142" t="s">
        <v>150</v>
      </c>
      <c r="Y14" s="142" t="s">
        <v>146</v>
      </c>
      <c r="Z14" s="95" t="s">
        <v>151</v>
      </c>
      <c r="AB14" s="98">
        <v>1</v>
      </c>
      <c r="AJ14" s="71" t="s">
        <v>152</v>
      </c>
      <c r="AK14" s="71" t="s">
        <v>153</v>
      </c>
    </row>
    <row r="15" spans="1:37">
      <c r="D15" s="143" t="s">
        <v>154</v>
      </c>
      <c r="E15" s="144"/>
      <c r="F15" s="145"/>
      <c r="G15" s="146"/>
      <c r="H15" s="146"/>
      <c r="I15" s="146"/>
      <c r="J15" s="146"/>
      <c r="K15" s="147"/>
      <c r="L15" s="147"/>
      <c r="M15" s="144"/>
      <c r="N15" s="144"/>
      <c r="O15" s="145"/>
      <c r="P15" s="145"/>
      <c r="Q15" s="144"/>
      <c r="R15" s="144"/>
      <c r="S15" s="144"/>
      <c r="T15" s="148"/>
      <c r="U15" s="148"/>
      <c r="V15" s="148" t="s">
        <v>0</v>
      </c>
      <c r="W15" s="144"/>
      <c r="X15" s="149"/>
    </row>
    <row r="16" spans="1:37">
      <c r="D16" s="143" t="s">
        <v>155</v>
      </c>
      <c r="E16" s="144"/>
      <c r="F16" s="145"/>
      <c r="G16" s="146"/>
      <c r="H16" s="146"/>
      <c r="I16" s="146"/>
      <c r="J16" s="146"/>
      <c r="K16" s="147"/>
      <c r="L16" s="147"/>
      <c r="M16" s="144"/>
      <c r="N16" s="144"/>
      <c r="O16" s="145"/>
      <c r="P16" s="145"/>
      <c r="Q16" s="144"/>
      <c r="R16" s="144"/>
      <c r="S16" s="144"/>
      <c r="T16" s="148"/>
      <c r="U16" s="148"/>
      <c r="V16" s="148" t="s">
        <v>0</v>
      </c>
      <c r="W16" s="144"/>
      <c r="X16" s="149"/>
    </row>
    <row r="17" spans="1:37">
      <c r="A17" s="93">
        <v>2</v>
      </c>
      <c r="B17" s="94" t="s">
        <v>145</v>
      </c>
      <c r="C17" s="95" t="s">
        <v>156</v>
      </c>
      <c r="D17" s="96" t="s">
        <v>157</v>
      </c>
      <c r="E17" s="97">
        <v>32.874000000000002</v>
      </c>
      <c r="F17" s="98" t="s">
        <v>148</v>
      </c>
      <c r="L17" s="100">
        <f>E17*K17</f>
        <v>0</v>
      </c>
      <c r="N17" s="97">
        <f>E17*M17</f>
        <v>0</v>
      </c>
      <c r="O17" s="98">
        <v>20</v>
      </c>
      <c r="P17" s="98" t="s">
        <v>149</v>
      </c>
      <c r="V17" s="101" t="s">
        <v>112</v>
      </c>
      <c r="W17" s="97">
        <v>1.3149999999999999</v>
      </c>
      <c r="X17" s="142" t="s">
        <v>158</v>
      </c>
      <c r="Y17" s="142" t="s">
        <v>156</v>
      </c>
      <c r="Z17" s="95" t="s">
        <v>151</v>
      </c>
      <c r="AB17" s="98">
        <v>1</v>
      </c>
      <c r="AJ17" s="71" t="s">
        <v>152</v>
      </c>
      <c r="AK17" s="71" t="s">
        <v>153</v>
      </c>
    </row>
    <row r="18" spans="1:37">
      <c r="A18" s="93">
        <v>3</v>
      </c>
      <c r="B18" s="94" t="s">
        <v>145</v>
      </c>
      <c r="C18" s="95" t="s">
        <v>159</v>
      </c>
      <c r="D18" s="96" t="s">
        <v>160</v>
      </c>
      <c r="E18" s="97">
        <v>73.366</v>
      </c>
      <c r="F18" s="98" t="s">
        <v>148</v>
      </c>
      <c r="L18" s="100">
        <f>E18*K18</f>
        <v>0</v>
      </c>
      <c r="N18" s="97">
        <f>E18*M18</f>
        <v>0</v>
      </c>
      <c r="O18" s="98">
        <v>20</v>
      </c>
      <c r="P18" s="98" t="s">
        <v>149</v>
      </c>
      <c r="V18" s="101" t="s">
        <v>112</v>
      </c>
      <c r="W18" s="97">
        <v>228.755</v>
      </c>
      <c r="X18" s="142" t="s">
        <v>161</v>
      </c>
      <c r="Y18" s="142" t="s">
        <v>159</v>
      </c>
      <c r="Z18" s="95" t="s">
        <v>151</v>
      </c>
      <c r="AB18" s="98">
        <v>1</v>
      </c>
      <c r="AJ18" s="71" t="s">
        <v>152</v>
      </c>
      <c r="AK18" s="71" t="s">
        <v>153</v>
      </c>
    </row>
    <row r="19" spans="1:37">
      <c r="D19" s="143" t="s">
        <v>162</v>
      </c>
      <c r="E19" s="144"/>
      <c r="F19" s="145"/>
      <c r="G19" s="146"/>
      <c r="H19" s="146"/>
      <c r="I19" s="146"/>
      <c r="J19" s="146"/>
      <c r="K19" s="147"/>
      <c r="L19" s="147"/>
      <c r="M19" s="144"/>
      <c r="N19" s="144"/>
      <c r="O19" s="145"/>
      <c r="P19" s="145"/>
      <c r="Q19" s="144"/>
      <c r="R19" s="144"/>
      <c r="S19" s="144"/>
      <c r="T19" s="148"/>
      <c r="U19" s="148"/>
      <c r="V19" s="148" t="s">
        <v>0</v>
      </c>
      <c r="W19" s="144"/>
      <c r="X19" s="149"/>
    </row>
    <row r="20" spans="1:37">
      <c r="D20" s="143" t="s">
        <v>163</v>
      </c>
      <c r="E20" s="144"/>
      <c r="F20" s="145"/>
      <c r="G20" s="146"/>
      <c r="H20" s="146"/>
      <c r="I20" s="146"/>
      <c r="J20" s="146"/>
      <c r="K20" s="147"/>
      <c r="L20" s="147"/>
      <c r="M20" s="144"/>
      <c r="N20" s="144"/>
      <c r="O20" s="145"/>
      <c r="P20" s="145"/>
      <c r="Q20" s="144"/>
      <c r="R20" s="144"/>
      <c r="S20" s="144"/>
      <c r="T20" s="148"/>
      <c r="U20" s="148"/>
      <c r="V20" s="148" t="s">
        <v>0</v>
      </c>
      <c r="W20" s="144"/>
      <c r="X20" s="149"/>
    </row>
    <row r="21" spans="1:37">
      <c r="A21" s="93">
        <v>4</v>
      </c>
      <c r="B21" s="94" t="s">
        <v>145</v>
      </c>
      <c r="C21" s="95" t="s">
        <v>164</v>
      </c>
      <c r="D21" s="96" t="s">
        <v>165</v>
      </c>
      <c r="E21" s="97">
        <v>36.683</v>
      </c>
      <c r="F21" s="98" t="s">
        <v>148</v>
      </c>
      <c r="L21" s="100">
        <f>E21*K21</f>
        <v>0</v>
      </c>
      <c r="N21" s="97">
        <f>E21*M21</f>
        <v>0</v>
      </c>
      <c r="O21" s="98">
        <v>20</v>
      </c>
      <c r="P21" s="98" t="s">
        <v>149</v>
      </c>
      <c r="V21" s="101" t="s">
        <v>112</v>
      </c>
      <c r="W21" s="97">
        <v>9.1340000000000003</v>
      </c>
      <c r="X21" s="142" t="s">
        <v>166</v>
      </c>
      <c r="Y21" s="142" t="s">
        <v>164</v>
      </c>
      <c r="Z21" s="95" t="s">
        <v>151</v>
      </c>
      <c r="AB21" s="98">
        <v>1</v>
      </c>
      <c r="AJ21" s="71" t="s">
        <v>152</v>
      </c>
      <c r="AK21" s="71" t="s">
        <v>153</v>
      </c>
    </row>
    <row r="22" spans="1:37">
      <c r="A22" s="93">
        <v>5</v>
      </c>
      <c r="B22" s="94" t="s">
        <v>145</v>
      </c>
      <c r="C22" s="95" t="s">
        <v>167</v>
      </c>
      <c r="D22" s="96" t="s">
        <v>168</v>
      </c>
      <c r="E22" s="97">
        <v>69.006</v>
      </c>
      <c r="F22" s="98" t="s">
        <v>148</v>
      </c>
      <c r="L22" s="100">
        <f>E22*K22</f>
        <v>0</v>
      </c>
      <c r="N22" s="97">
        <f>E22*M22</f>
        <v>0</v>
      </c>
      <c r="O22" s="98">
        <v>20</v>
      </c>
      <c r="P22" s="98" t="s">
        <v>149</v>
      </c>
      <c r="V22" s="101" t="s">
        <v>112</v>
      </c>
      <c r="W22" s="97">
        <v>5.5890000000000004</v>
      </c>
      <c r="X22" s="142" t="s">
        <v>169</v>
      </c>
      <c r="Y22" s="142" t="s">
        <v>167</v>
      </c>
      <c r="Z22" s="95" t="s">
        <v>170</v>
      </c>
      <c r="AB22" s="98">
        <v>1</v>
      </c>
      <c r="AJ22" s="71" t="s">
        <v>152</v>
      </c>
      <c r="AK22" s="71" t="s">
        <v>153</v>
      </c>
    </row>
    <row r="23" spans="1:37">
      <c r="D23" s="143" t="s">
        <v>171</v>
      </c>
      <c r="E23" s="144"/>
      <c r="F23" s="145"/>
      <c r="G23" s="146"/>
      <c r="H23" s="146"/>
      <c r="I23" s="146"/>
      <c r="J23" s="146"/>
      <c r="K23" s="147"/>
      <c r="L23" s="147"/>
      <c r="M23" s="144"/>
      <c r="N23" s="144"/>
      <c r="O23" s="145"/>
      <c r="P23" s="145"/>
      <c r="Q23" s="144"/>
      <c r="R23" s="144"/>
      <c r="S23" s="144"/>
      <c r="T23" s="148"/>
      <c r="U23" s="148"/>
      <c r="V23" s="148" t="s">
        <v>0</v>
      </c>
      <c r="W23" s="144"/>
      <c r="X23" s="149"/>
    </row>
    <row r="24" spans="1:37">
      <c r="A24" s="93">
        <v>6</v>
      </c>
      <c r="B24" s="94" t="s">
        <v>145</v>
      </c>
      <c r="C24" s="95" t="s">
        <v>172</v>
      </c>
      <c r="D24" s="96" t="s">
        <v>173</v>
      </c>
      <c r="E24" s="97">
        <v>104.61</v>
      </c>
      <c r="F24" s="98" t="s">
        <v>148</v>
      </c>
      <c r="L24" s="100">
        <f>E24*K24</f>
        <v>0</v>
      </c>
      <c r="N24" s="97">
        <f>E24*M24</f>
        <v>0</v>
      </c>
      <c r="O24" s="98">
        <v>20</v>
      </c>
      <c r="P24" s="98" t="s">
        <v>149</v>
      </c>
      <c r="V24" s="101" t="s">
        <v>112</v>
      </c>
      <c r="W24" s="97">
        <v>1.151</v>
      </c>
      <c r="X24" s="142" t="s">
        <v>174</v>
      </c>
      <c r="Y24" s="142" t="s">
        <v>172</v>
      </c>
      <c r="Z24" s="95" t="s">
        <v>170</v>
      </c>
      <c r="AB24" s="98">
        <v>1</v>
      </c>
      <c r="AJ24" s="71" t="s">
        <v>152</v>
      </c>
      <c r="AK24" s="71" t="s">
        <v>153</v>
      </c>
    </row>
    <row r="25" spans="1:37">
      <c r="D25" s="143" t="s">
        <v>175</v>
      </c>
      <c r="E25" s="144"/>
      <c r="F25" s="145"/>
      <c r="G25" s="146"/>
      <c r="H25" s="146"/>
      <c r="I25" s="146"/>
      <c r="J25" s="146"/>
      <c r="K25" s="147"/>
      <c r="L25" s="147"/>
      <c r="M25" s="144"/>
      <c r="N25" s="144"/>
      <c r="O25" s="145"/>
      <c r="P25" s="145"/>
      <c r="Q25" s="144"/>
      <c r="R25" s="144"/>
      <c r="S25" s="144"/>
      <c r="T25" s="148"/>
      <c r="U25" s="148"/>
      <c r="V25" s="148" t="s">
        <v>0</v>
      </c>
      <c r="W25" s="144"/>
      <c r="X25" s="149"/>
    </row>
    <row r="26" spans="1:37">
      <c r="A26" s="93">
        <v>7</v>
      </c>
      <c r="B26" s="94" t="s">
        <v>145</v>
      </c>
      <c r="C26" s="95" t="s">
        <v>176</v>
      </c>
      <c r="D26" s="96" t="s">
        <v>177</v>
      </c>
      <c r="E26" s="97">
        <v>104.61</v>
      </c>
      <c r="F26" s="98" t="s">
        <v>148</v>
      </c>
      <c r="L26" s="100">
        <f>E26*K26</f>
        <v>0</v>
      </c>
      <c r="N26" s="97">
        <f>E26*M26</f>
        <v>0</v>
      </c>
      <c r="O26" s="98">
        <v>20</v>
      </c>
      <c r="P26" s="98" t="s">
        <v>149</v>
      </c>
      <c r="V26" s="101" t="s">
        <v>112</v>
      </c>
      <c r="W26" s="97">
        <v>62.765999999999998</v>
      </c>
      <c r="X26" s="142" t="s">
        <v>178</v>
      </c>
      <c r="Y26" s="142" t="s">
        <v>176</v>
      </c>
      <c r="Z26" s="95" t="s">
        <v>151</v>
      </c>
      <c r="AB26" s="98">
        <v>1</v>
      </c>
      <c r="AJ26" s="71" t="s">
        <v>152</v>
      </c>
      <c r="AK26" s="71" t="s">
        <v>153</v>
      </c>
    </row>
    <row r="27" spans="1:37">
      <c r="A27" s="93">
        <v>8</v>
      </c>
      <c r="B27" s="94" t="s">
        <v>179</v>
      </c>
      <c r="C27" s="95" t="s">
        <v>180</v>
      </c>
      <c r="D27" s="96" t="s">
        <v>181</v>
      </c>
      <c r="E27" s="97">
        <v>104.61</v>
      </c>
      <c r="F27" s="98" t="s">
        <v>148</v>
      </c>
      <c r="L27" s="100">
        <f>E27*K27</f>
        <v>0</v>
      </c>
      <c r="N27" s="97">
        <f>E27*M27</f>
        <v>0</v>
      </c>
      <c r="O27" s="98">
        <v>20</v>
      </c>
      <c r="P27" s="98" t="s">
        <v>149</v>
      </c>
      <c r="V27" s="101" t="s">
        <v>112</v>
      </c>
      <c r="W27" s="97">
        <v>4.08</v>
      </c>
      <c r="X27" s="142" t="s">
        <v>182</v>
      </c>
      <c r="Y27" s="142" t="s">
        <v>180</v>
      </c>
      <c r="Z27" s="95" t="s">
        <v>183</v>
      </c>
      <c r="AB27" s="98">
        <v>7</v>
      </c>
      <c r="AJ27" s="71" t="s">
        <v>152</v>
      </c>
      <c r="AK27" s="71" t="s">
        <v>153</v>
      </c>
    </row>
    <row r="28" spans="1:37" ht="25.5">
      <c r="A28" s="93">
        <v>9</v>
      </c>
      <c r="B28" s="94" t="s">
        <v>184</v>
      </c>
      <c r="C28" s="95" t="s">
        <v>185</v>
      </c>
      <c r="D28" s="96" t="s">
        <v>186</v>
      </c>
      <c r="E28" s="97">
        <v>34.503</v>
      </c>
      <c r="F28" s="98" t="s">
        <v>148</v>
      </c>
      <c r="L28" s="100">
        <f>E28*K28</f>
        <v>0</v>
      </c>
      <c r="N28" s="97">
        <f>E28*M28</f>
        <v>0</v>
      </c>
      <c r="O28" s="98">
        <v>20</v>
      </c>
      <c r="P28" s="98" t="s">
        <v>149</v>
      </c>
      <c r="V28" s="101" t="s">
        <v>112</v>
      </c>
      <c r="W28" s="97">
        <v>8.35</v>
      </c>
      <c r="X28" s="142" t="s">
        <v>187</v>
      </c>
      <c r="Y28" s="142" t="s">
        <v>185</v>
      </c>
      <c r="Z28" s="95" t="s">
        <v>151</v>
      </c>
      <c r="AB28" s="98">
        <v>1</v>
      </c>
      <c r="AJ28" s="71" t="s">
        <v>152</v>
      </c>
      <c r="AK28" s="71" t="s">
        <v>153</v>
      </c>
    </row>
    <row r="29" spans="1:37">
      <c r="D29" s="143" t="s">
        <v>163</v>
      </c>
      <c r="E29" s="144"/>
      <c r="F29" s="145"/>
      <c r="G29" s="146"/>
      <c r="H29" s="146"/>
      <c r="I29" s="146"/>
      <c r="J29" s="146"/>
      <c r="K29" s="147"/>
      <c r="L29" s="147"/>
      <c r="M29" s="144"/>
      <c r="N29" s="144"/>
      <c r="O29" s="145"/>
      <c r="P29" s="145"/>
      <c r="Q29" s="144"/>
      <c r="R29" s="144"/>
      <c r="S29" s="144"/>
      <c r="T29" s="148"/>
      <c r="U29" s="148"/>
      <c r="V29" s="148" t="s">
        <v>0</v>
      </c>
      <c r="W29" s="144"/>
      <c r="X29" s="149"/>
    </row>
    <row r="30" spans="1:37">
      <c r="D30" s="143" t="s">
        <v>155</v>
      </c>
      <c r="E30" s="144"/>
      <c r="F30" s="145"/>
      <c r="G30" s="146"/>
      <c r="H30" s="146"/>
      <c r="I30" s="146"/>
      <c r="J30" s="146"/>
      <c r="K30" s="147"/>
      <c r="L30" s="147"/>
      <c r="M30" s="144"/>
      <c r="N30" s="144"/>
      <c r="O30" s="145"/>
      <c r="P30" s="145"/>
      <c r="Q30" s="144"/>
      <c r="R30" s="144"/>
      <c r="S30" s="144"/>
      <c r="T30" s="148"/>
      <c r="U30" s="148"/>
      <c r="V30" s="148" t="s">
        <v>0</v>
      </c>
      <c r="W30" s="144"/>
      <c r="X30" s="149"/>
    </row>
    <row r="31" spans="1:37">
      <c r="D31" s="150" t="s">
        <v>188</v>
      </c>
      <c r="E31" s="151">
        <f>J31</f>
        <v>0</v>
      </c>
      <c r="H31" s="151"/>
      <c r="I31" s="151"/>
      <c r="J31" s="151"/>
      <c r="L31" s="152">
        <f>SUM(L12:L30)</f>
        <v>0</v>
      </c>
      <c r="N31" s="153">
        <f>SUM(N12:N30)</f>
        <v>0</v>
      </c>
      <c r="W31" s="97">
        <f>SUM(W12:W30)</f>
        <v>358.94500000000005</v>
      </c>
    </row>
    <row r="33" spans="1:37">
      <c r="B33" s="95" t="s">
        <v>189</v>
      </c>
    </row>
    <row r="34" spans="1:37">
      <c r="A34" s="93">
        <v>10</v>
      </c>
      <c r="B34" s="94" t="s">
        <v>190</v>
      </c>
      <c r="C34" s="95" t="s">
        <v>191</v>
      </c>
      <c r="D34" s="96" t="s">
        <v>192</v>
      </c>
      <c r="E34" s="97">
        <v>44.814999999999998</v>
      </c>
      <c r="F34" s="98" t="s">
        <v>148</v>
      </c>
      <c r="K34" s="100">
        <v>1.93971</v>
      </c>
      <c r="L34" s="100">
        <f>E34*K34</f>
        <v>86.928103649999997</v>
      </c>
      <c r="N34" s="97">
        <f>E34*M34</f>
        <v>0</v>
      </c>
      <c r="O34" s="98">
        <v>20</v>
      </c>
      <c r="P34" s="98" t="s">
        <v>149</v>
      </c>
      <c r="V34" s="101" t="s">
        <v>112</v>
      </c>
      <c r="W34" s="97">
        <v>41.722999999999999</v>
      </c>
      <c r="X34" s="142" t="s">
        <v>193</v>
      </c>
      <c r="Y34" s="142" t="s">
        <v>191</v>
      </c>
      <c r="Z34" s="95" t="s">
        <v>194</v>
      </c>
      <c r="AB34" s="98">
        <v>1</v>
      </c>
      <c r="AJ34" s="71" t="s">
        <v>152</v>
      </c>
      <c r="AK34" s="71" t="s">
        <v>153</v>
      </c>
    </row>
    <row r="35" spans="1:37">
      <c r="D35" s="143" t="s">
        <v>195</v>
      </c>
      <c r="E35" s="144"/>
      <c r="F35" s="145"/>
      <c r="G35" s="146"/>
      <c r="H35" s="146"/>
      <c r="I35" s="146"/>
      <c r="J35" s="146"/>
      <c r="K35" s="147"/>
      <c r="L35" s="147"/>
      <c r="M35" s="144"/>
      <c r="N35" s="144"/>
      <c r="O35" s="145"/>
      <c r="P35" s="145"/>
      <c r="Q35" s="144"/>
      <c r="R35" s="144"/>
      <c r="S35" s="144"/>
      <c r="T35" s="148"/>
      <c r="U35" s="148"/>
      <c r="V35" s="148" t="s">
        <v>0</v>
      </c>
      <c r="W35" s="144"/>
      <c r="X35" s="149"/>
    </row>
    <row r="36" spans="1:37">
      <c r="D36" s="143" t="s">
        <v>196</v>
      </c>
      <c r="E36" s="144"/>
      <c r="F36" s="145"/>
      <c r="G36" s="146"/>
      <c r="H36" s="146"/>
      <c r="I36" s="146"/>
      <c r="J36" s="146"/>
      <c r="K36" s="147"/>
      <c r="L36" s="147"/>
      <c r="M36" s="144"/>
      <c r="N36" s="144"/>
      <c r="O36" s="145"/>
      <c r="P36" s="145"/>
      <c r="Q36" s="144"/>
      <c r="R36" s="144"/>
      <c r="S36" s="144"/>
      <c r="T36" s="148"/>
      <c r="U36" s="148"/>
      <c r="V36" s="148" t="s">
        <v>0</v>
      </c>
      <c r="W36" s="144"/>
      <c r="X36" s="149"/>
    </row>
    <row r="37" spans="1:37" ht="25.5">
      <c r="A37" s="93">
        <v>11</v>
      </c>
      <c r="B37" s="94" t="s">
        <v>197</v>
      </c>
      <c r="C37" s="95" t="s">
        <v>198</v>
      </c>
      <c r="D37" s="96" t="s">
        <v>199</v>
      </c>
      <c r="E37" s="97">
        <v>28.81</v>
      </c>
      <c r="F37" s="98" t="s">
        <v>148</v>
      </c>
      <c r="K37" s="100">
        <v>2.5527600000000001</v>
      </c>
      <c r="L37" s="100">
        <f>E37*K37</f>
        <v>73.545015599999999</v>
      </c>
      <c r="N37" s="97">
        <f>E37*M37</f>
        <v>0</v>
      </c>
      <c r="O37" s="98">
        <v>20</v>
      </c>
      <c r="P37" s="98" t="s">
        <v>149</v>
      </c>
      <c r="V37" s="101" t="s">
        <v>112</v>
      </c>
      <c r="W37" s="97">
        <v>30.308</v>
      </c>
      <c r="X37" s="142" t="s">
        <v>200</v>
      </c>
      <c r="Y37" s="142" t="s">
        <v>198</v>
      </c>
      <c r="Z37" s="95" t="s">
        <v>201</v>
      </c>
      <c r="AB37" s="98">
        <v>1</v>
      </c>
      <c r="AJ37" s="71" t="s">
        <v>152</v>
      </c>
      <c r="AK37" s="71" t="s">
        <v>153</v>
      </c>
    </row>
    <row r="38" spans="1:37">
      <c r="D38" s="143" t="s">
        <v>202</v>
      </c>
      <c r="E38" s="144"/>
      <c r="F38" s="145"/>
      <c r="G38" s="146"/>
      <c r="H38" s="146"/>
      <c r="I38" s="146"/>
      <c r="J38" s="146"/>
      <c r="K38" s="147"/>
      <c r="L38" s="147"/>
      <c r="M38" s="144"/>
      <c r="N38" s="144"/>
      <c r="O38" s="145"/>
      <c r="P38" s="145"/>
      <c r="Q38" s="144"/>
      <c r="R38" s="144"/>
      <c r="S38" s="144"/>
      <c r="T38" s="148"/>
      <c r="U38" s="148"/>
      <c r="V38" s="148" t="s">
        <v>0</v>
      </c>
      <c r="W38" s="144"/>
      <c r="X38" s="149"/>
    </row>
    <row r="39" spans="1:37">
      <c r="A39" s="93">
        <v>12</v>
      </c>
      <c r="B39" s="94" t="s">
        <v>179</v>
      </c>
      <c r="C39" s="95" t="s">
        <v>203</v>
      </c>
      <c r="D39" s="96" t="s">
        <v>204</v>
      </c>
      <c r="E39" s="97">
        <v>16.190999999999999</v>
      </c>
      <c r="F39" s="98" t="s">
        <v>205</v>
      </c>
      <c r="K39" s="100">
        <v>2.8999999999999998E-3</v>
      </c>
      <c r="L39" s="100">
        <f>E39*K39</f>
        <v>4.6953899999999993E-2</v>
      </c>
      <c r="N39" s="97">
        <f>E39*M39</f>
        <v>0</v>
      </c>
      <c r="O39" s="98">
        <v>20</v>
      </c>
      <c r="P39" s="98" t="s">
        <v>149</v>
      </c>
      <c r="V39" s="101" t="s">
        <v>112</v>
      </c>
      <c r="W39" s="97">
        <v>5.6020000000000003</v>
      </c>
      <c r="X39" s="142" t="s">
        <v>206</v>
      </c>
      <c r="Y39" s="142" t="s">
        <v>203</v>
      </c>
      <c r="Z39" s="95" t="s">
        <v>183</v>
      </c>
      <c r="AB39" s="98">
        <v>1</v>
      </c>
      <c r="AJ39" s="71" t="s">
        <v>152</v>
      </c>
      <c r="AK39" s="71" t="s">
        <v>153</v>
      </c>
    </row>
    <row r="40" spans="1:37">
      <c r="D40" s="143" t="s">
        <v>207</v>
      </c>
      <c r="E40" s="144"/>
      <c r="F40" s="145"/>
      <c r="G40" s="146"/>
      <c r="H40" s="146"/>
      <c r="I40" s="146"/>
      <c r="J40" s="146"/>
      <c r="K40" s="147"/>
      <c r="L40" s="147"/>
      <c r="M40" s="144"/>
      <c r="N40" s="144"/>
      <c r="O40" s="145"/>
      <c r="P40" s="145"/>
      <c r="Q40" s="144"/>
      <c r="R40" s="144"/>
      <c r="S40" s="144"/>
      <c r="T40" s="148"/>
      <c r="U40" s="148"/>
      <c r="V40" s="148" t="s">
        <v>0</v>
      </c>
      <c r="W40" s="144"/>
      <c r="X40" s="149"/>
    </row>
    <row r="41" spans="1:37">
      <c r="A41" s="93">
        <v>13</v>
      </c>
      <c r="B41" s="94" t="s">
        <v>179</v>
      </c>
      <c r="C41" s="95" t="s">
        <v>208</v>
      </c>
      <c r="D41" s="96" t="s">
        <v>209</v>
      </c>
      <c r="E41" s="97">
        <v>16.190999999999999</v>
      </c>
      <c r="F41" s="98" t="s">
        <v>205</v>
      </c>
      <c r="L41" s="100">
        <f>E41*K41</f>
        <v>0</v>
      </c>
      <c r="N41" s="97">
        <f>E41*M41</f>
        <v>0</v>
      </c>
      <c r="O41" s="98">
        <v>20</v>
      </c>
      <c r="P41" s="98" t="s">
        <v>149</v>
      </c>
      <c r="V41" s="101" t="s">
        <v>112</v>
      </c>
      <c r="W41" s="97">
        <v>2.8820000000000001</v>
      </c>
      <c r="X41" s="142" t="s">
        <v>210</v>
      </c>
      <c r="Y41" s="142" t="s">
        <v>208</v>
      </c>
      <c r="Z41" s="95" t="s">
        <v>183</v>
      </c>
      <c r="AB41" s="98">
        <v>1</v>
      </c>
      <c r="AJ41" s="71" t="s">
        <v>152</v>
      </c>
      <c r="AK41" s="71" t="s">
        <v>153</v>
      </c>
    </row>
    <row r="42" spans="1:37">
      <c r="A42" s="93">
        <v>14</v>
      </c>
      <c r="B42" s="94" t="s">
        <v>211</v>
      </c>
      <c r="C42" s="95" t="s">
        <v>212</v>
      </c>
      <c r="D42" s="96" t="s">
        <v>213</v>
      </c>
      <c r="E42" s="97">
        <v>0.308</v>
      </c>
      <c r="F42" s="98" t="s">
        <v>214</v>
      </c>
      <c r="K42" s="100">
        <v>0.98900999999999994</v>
      </c>
      <c r="L42" s="100">
        <f>E42*K42</f>
        <v>0.30461507999999998</v>
      </c>
      <c r="N42" s="97">
        <f>E42*M42</f>
        <v>0</v>
      </c>
      <c r="O42" s="98">
        <v>20</v>
      </c>
      <c r="P42" s="98" t="s">
        <v>149</v>
      </c>
      <c r="V42" s="101" t="s">
        <v>112</v>
      </c>
      <c r="W42" s="97">
        <v>4.6909999999999998</v>
      </c>
      <c r="X42" s="142" t="s">
        <v>215</v>
      </c>
      <c r="Y42" s="142" t="s">
        <v>212</v>
      </c>
      <c r="Z42" s="95" t="s">
        <v>216</v>
      </c>
      <c r="AB42" s="98">
        <v>1</v>
      </c>
      <c r="AJ42" s="71" t="s">
        <v>152</v>
      </c>
      <c r="AK42" s="71" t="s">
        <v>153</v>
      </c>
    </row>
    <row r="43" spans="1:37">
      <c r="D43" s="143" t="s">
        <v>217</v>
      </c>
      <c r="E43" s="144"/>
      <c r="F43" s="145"/>
      <c r="G43" s="146"/>
      <c r="H43" s="146"/>
      <c r="I43" s="146"/>
      <c r="J43" s="146"/>
      <c r="K43" s="147"/>
      <c r="L43" s="147"/>
      <c r="M43" s="144"/>
      <c r="N43" s="144"/>
      <c r="O43" s="145"/>
      <c r="P43" s="145"/>
      <c r="Q43" s="144"/>
      <c r="R43" s="144"/>
      <c r="S43" s="144"/>
      <c r="T43" s="148"/>
      <c r="U43" s="148"/>
      <c r="V43" s="148" t="s">
        <v>0</v>
      </c>
      <c r="W43" s="144"/>
      <c r="X43" s="149"/>
    </row>
    <row r="44" spans="1:37" ht="25.5">
      <c r="A44" s="93">
        <v>15</v>
      </c>
      <c r="B44" s="94" t="s">
        <v>197</v>
      </c>
      <c r="C44" s="95" t="s">
        <v>218</v>
      </c>
      <c r="D44" s="96" t="s">
        <v>219</v>
      </c>
      <c r="E44" s="97">
        <v>37.753999999999998</v>
      </c>
      <c r="F44" s="98" t="s">
        <v>148</v>
      </c>
      <c r="K44" s="100">
        <v>2.5527600000000001</v>
      </c>
      <c r="L44" s="100">
        <f>E44*K44</f>
        <v>96.376901039999993</v>
      </c>
      <c r="N44" s="97">
        <f>E44*M44</f>
        <v>0</v>
      </c>
      <c r="O44" s="98">
        <v>20</v>
      </c>
      <c r="P44" s="98" t="s">
        <v>149</v>
      </c>
      <c r="V44" s="101" t="s">
        <v>112</v>
      </c>
      <c r="W44" s="97">
        <v>39.716999999999999</v>
      </c>
      <c r="X44" s="142" t="s">
        <v>220</v>
      </c>
      <c r="Y44" s="142" t="s">
        <v>218</v>
      </c>
      <c r="Z44" s="95" t="s">
        <v>201</v>
      </c>
      <c r="AB44" s="98">
        <v>1</v>
      </c>
      <c r="AJ44" s="71" t="s">
        <v>152</v>
      </c>
      <c r="AK44" s="71" t="s">
        <v>153</v>
      </c>
    </row>
    <row r="45" spans="1:37">
      <c r="D45" s="143" t="s">
        <v>221</v>
      </c>
      <c r="E45" s="144"/>
      <c r="F45" s="145"/>
      <c r="G45" s="146"/>
      <c r="H45" s="146"/>
      <c r="I45" s="146"/>
      <c r="J45" s="146"/>
      <c r="K45" s="147"/>
      <c r="L45" s="147"/>
      <c r="M45" s="144"/>
      <c r="N45" s="144"/>
      <c r="O45" s="145"/>
      <c r="P45" s="145"/>
      <c r="Q45" s="144"/>
      <c r="R45" s="144"/>
      <c r="S45" s="144"/>
      <c r="T45" s="148"/>
      <c r="U45" s="148"/>
      <c r="V45" s="148" t="s">
        <v>0</v>
      </c>
      <c r="W45" s="144"/>
      <c r="X45" s="149"/>
    </row>
    <row r="46" spans="1:37">
      <c r="A46" s="93">
        <v>16</v>
      </c>
      <c r="B46" s="94" t="s">
        <v>179</v>
      </c>
      <c r="C46" s="95" t="s">
        <v>222</v>
      </c>
      <c r="D46" s="96" t="s">
        <v>223</v>
      </c>
      <c r="E46" s="97">
        <v>45.402000000000001</v>
      </c>
      <c r="F46" s="98" t="s">
        <v>205</v>
      </c>
      <c r="K46" s="100">
        <v>2.8999999999999998E-3</v>
      </c>
      <c r="L46" s="100">
        <f>E46*K46</f>
        <v>0.1316658</v>
      </c>
      <c r="N46" s="97">
        <f>E46*M46</f>
        <v>0</v>
      </c>
      <c r="O46" s="98">
        <v>20</v>
      </c>
      <c r="P46" s="98" t="s">
        <v>149</v>
      </c>
      <c r="V46" s="101" t="s">
        <v>112</v>
      </c>
      <c r="W46" s="97">
        <v>15.709</v>
      </c>
      <c r="X46" s="142" t="s">
        <v>224</v>
      </c>
      <c r="Y46" s="142" t="s">
        <v>222</v>
      </c>
      <c r="Z46" s="95" t="s">
        <v>183</v>
      </c>
      <c r="AB46" s="98">
        <v>1</v>
      </c>
      <c r="AJ46" s="71" t="s">
        <v>152</v>
      </c>
      <c r="AK46" s="71" t="s">
        <v>153</v>
      </c>
    </row>
    <row r="47" spans="1:37">
      <c r="D47" s="143" t="s">
        <v>225</v>
      </c>
      <c r="E47" s="144"/>
      <c r="F47" s="145"/>
      <c r="G47" s="146"/>
      <c r="H47" s="146"/>
      <c r="I47" s="146"/>
      <c r="J47" s="146"/>
      <c r="K47" s="147"/>
      <c r="L47" s="147"/>
      <c r="M47" s="144"/>
      <c r="N47" s="144"/>
      <c r="O47" s="145"/>
      <c r="P47" s="145"/>
      <c r="Q47" s="144"/>
      <c r="R47" s="144"/>
      <c r="S47" s="144"/>
      <c r="T47" s="148"/>
      <c r="U47" s="148"/>
      <c r="V47" s="148" t="s">
        <v>0</v>
      </c>
      <c r="W47" s="144"/>
      <c r="X47" s="149"/>
    </row>
    <row r="48" spans="1:37">
      <c r="A48" s="93">
        <v>17</v>
      </c>
      <c r="B48" s="94" t="s">
        <v>179</v>
      </c>
      <c r="C48" s="95" t="s">
        <v>226</v>
      </c>
      <c r="D48" s="96" t="s">
        <v>227</v>
      </c>
      <c r="E48" s="97">
        <v>45.402000000000001</v>
      </c>
      <c r="F48" s="98" t="s">
        <v>205</v>
      </c>
      <c r="L48" s="100">
        <f>E48*K48</f>
        <v>0</v>
      </c>
      <c r="N48" s="97">
        <f>E48*M48</f>
        <v>0</v>
      </c>
      <c r="O48" s="98">
        <v>20</v>
      </c>
      <c r="P48" s="98" t="s">
        <v>149</v>
      </c>
      <c r="V48" s="101" t="s">
        <v>112</v>
      </c>
      <c r="W48" s="97">
        <v>8.0820000000000007</v>
      </c>
      <c r="X48" s="142" t="s">
        <v>228</v>
      </c>
      <c r="Y48" s="142" t="s">
        <v>226</v>
      </c>
      <c r="Z48" s="95" t="s">
        <v>183</v>
      </c>
      <c r="AB48" s="98">
        <v>1</v>
      </c>
      <c r="AJ48" s="71" t="s">
        <v>152</v>
      </c>
      <c r="AK48" s="71" t="s">
        <v>153</v>
      </c>
    </row>
    <row r="49" spans="1:37">
      <c r="D49" s="150" t="s">
        <v>229</v>
      </c>
      <c r="E49" s="151">
        <f>J49</f>
        <v>0</v>
      </c>
      <c r="H49" s="151"/>
      <c r="I49" s="151"/>
      <c r="J49" s="151"/>
      <c r="L49" s="152">
        <f>SUM(L33:L48)</f>
        <v>257.33325507000001</v>
      </c>
      <c r="N49" s="153">
        <f>SUM(N33:N48)</f>
        <v>0</v>
      </c>
      <c r="W49" s="97">
        <f>SUM(W33:W48)</f>
        <v>148.714</v>
      </c>
    </row>
    <row r="51" spans="1:37">
      <c r="B51" s="95" t="s">
        <v>230</v>
      </c>
    </row>
    <row r="52" spans="1:37">
      <c r="A52" s="93">
        <v>18</v>
      </c>
      <c r="B52" s="94" t="s">
        <v>211</v>
      </c>
      <c r="C52" s="95" t="s">
        <v>231</v>
      </c>
      <c r="D52" s="96" t="s">
        <v>232</v>
      </c>
      <c r="E52" s="97">
        <v>13.741</v>
      </c>
      <c r="F52" s="98" t="s">
        <v>148</v>
      </c>
      <c r="K52" s="100">
        <v>2.3793099999999998</v>
      </c>
      <c r="L52" s="100">
        <f>E52*K52</f>
        <v>32.694098709999999</v>
      </c>
      <c r="N52" s="97">
        <f>E52*M52</f>
        <v>0</v>
      </c>
      <c r="O52" s="98">
        <v>20</v>
      </c>
      <c r="P52" s="98" t="s">
        <v>149</v>
      </c>
      <c r="V52" s="101" t="s">
        <v>112</v>
      </c>
      <c r="W52" s="97">
        <v>33.899000000000001</v>
      </c>
      <c r="X52" s="142" t="s">
        <v>233</v>
      </c>
      <c r="Y52" s="142" t="s">
        <v>231</v>
      </c>
      <c r="Z52" s="95" t="s">
        <v>216</v>
      </c>
      <c r="AB52" s="98">
        <v>1</v>
      </c>
      <c r="AJ52" s="71" t="s">
        <v>152</v>
      </c>
      <c r="AK52" s="71" t="s">
        <v>153</v>
      </c>
    </row>
    <row r="53" spans="1:37">
      <c r="D53" s="143" t="s">
        <v>234</v>
      </c>
      <c r="E53" s="144"/>
      <c r="F53" s="145"/>
      <c r="G53" s="146"/>
      <c r="H53" s="146"/>
      <c r="I53" s="146"/>
      <c r="J53" s="146"/>
      <c r="K53" s="147"/>
      <c r="L53" s="147"/>
      <c r="M53" s="144"/>
      <c r="N53" s="144"/>
      <c r="O53" s="145"/>
      <c r="P53" s="145"/>
      <c r="Q53" s="144"/>
      <c r="R53" s="144"/>
      <c r="S53" s="144"/>
      <c r="T53" s="148"/>
      <c r="U53" s="148"/>
      <c r="V53" s="148" t="s">
        <v>0</v>
      </c>
      <c r="W53" s="144"/>
      <c r="X53" s="149"/>
    </row>
    <row r="54" spans="1:37">
      <c r="D54" s="150" t="s">
        <v>235</v>
      </c>
      <c r="E54" s="151">
        <f>J54</f>
        <v>0</v>
      </c>
      <c r="H54" s="151"/>
      <c r="I54" s="151"/>
      <c r="J54" s="151"/>
      <c r="L54" s="152">
        <f>SUM(L51:L53)</f>
        <v>32.694098709999999</v>
      </c>
      <c r="N54" s="153">
        <f>SUM(N51:N53)</f>
        <v>0</v>
      </c>
      <c r="W54" s="97">
        <f>SUM(W51:W53)</f>
        <v>33.899000000000001</v>
      </c>
    </row>
    <row r="56" spans="1:37">
      <c r="D56" s="150" t="s">
        <v>236</v>
      </c>
      <c r="E56" s="153">
        <f>J56</f>
        <v>0</v>
      </c>
      <c r="H56" s="151"/>
      <c r="I56" s="151"/>
      <c r="J56" s="151"/>
      <c r="L56" s="152">
        <f>+L31+L49+L54</f>
        <v>290.02735378</v>
      </c>
      <c r="N56" s="153">
        <f>+N31+N49+N54</f>
        <v>0</v>
      </c>
      <c r="W56" s="97">
        <f>+W31+W49+W54</f>
        <v>541.55799999999999</v>
      </c>
    </row>
    <row r="58" spans="1:37">
      <c r="B58" s="141" t="s">
        <v>237</v>
      </c>
    </row>
    <row r="59" spans="1:37">
      <c r="B59" s="95" t="s">
        <v>238</v>
      </c>
    </row>
    <row r="60" spans="1:37">
      <c r="A60" s="93">
        <v>19</v>
      </c>
      <c r="B60" s="94" t="s">
        <v>239</v>
      </c>
      <c r="C60" s="95" t="s">
        <v>240</v>
      </c>
      <c r="D60" s="96" t="s">
        <v>241</v>
      </c>
      <c r="E60" s="97">
        <v>29</v>
      </c>
      <c r="F60" s="98" t="s">
        <v>242</v>
      </c>
      <c r="L60" s="100">
        <f>E60*K60</f>
        <v>0</v>
      </c>
      <c r="N60" s="97">
        <f>E60*M60</f>
        <v>0</v>
      </c>
      <c r="O60" s="98">
        <v>20</v>
      </c>
      <c r="P60" s="98" t="s">
        <v>149</v>
      </c>
      <c r="V60" s="101" t="s">
        <v>243</v>
      </c>
      <c r="W60" s="97">
        <v>14.5</v>
      </c>
      <c r="X60" s="142" t="s">
        <v>244</v>
      </c>
      <c r="Y60" s="142" t="s">
        <v>240</v>
      </c>
      <c r="Z60" s="95" t="s">
        <v>245</v>
      </c>
      <c r="AB60" s="98">
        <v>7</v>
      </c>
      <c r="AJ60" s="71" t="s">
        <v>246</v>
      </c>
      <c r="AK60" s="71" t="s">
        <v>153</v>
      </c>
    </row>
    <row r="61" spans="1:37">
      <c r="A61" s="93">
        <v>20</v>
      </c>
      <c r="B61" s="94" t="s">
        <v>239</v>
      </c>
      <c r="C61" s="95" t="s">
        <v>247</v>
      </c>
      <c r="D61" s="96" t="s">
        <v>248</v>
      </c>
      <c r="E61" s="97">
        <v>8</v>
      </c>
      <c r="F61" s="98" t="s">
        <v>242</v>
      </c>
      <c r="K61" s="100">
        <v>3.4000000000000002E-4</v>
      </c>
      <c r="L61" s="100">
        <f>E61*K61</f>
        <v>2.7200000000000002E-3</v>
      </c>
      <c r="N61" s="97">
        <f>E61*M61</f>
        <v>0</v>
      </c>
      <c r="O61" s="98">
        <v>20</v>
      </c>
      <c r="P61" s="98" t="s">
        <v>149</v>
      </c>
      <c r="V61" s="101" t="s">
        <v>243</v>
      </c>
      <c r="W61" s="97">
        <v>9.8719999999999999</v>
      </c>
      <c r="X61" s="142" t="s">
        <v>249</v>
      </c>
      <c r="Y61" s="142" t="s">
        <v>247</v>
      </c>
      <c r="Z61" s="95" t="s">
        <v>245</v>
      </c>
      <c r="AB61" s="98">
        <v>7</v>
      </c>
      <c r="AJ61" s="71" t="s">
        <v>246</v>
      </c>
      <c r="AK61" s="71" t="s">
        <v>153</v>
      </c>
    </row>
    <row r="62" spans="1:37">
      <c r="A62" s="93">
        <v>21</v>
      </c>
      <c r="B62" s="94" t="s">
        <v>239</v>
      </c>
      <c r="C62" s="95" t="s">
        <v>250</v>
      </c>
      <c r="D62" s="96" t="s">
        <v>251</v>
      </c>
      <c r="E62" s="97">
        <v>41.15</v>
      </c>
      <c r="F62" s="98" t="s">
        <v>252</v>
      </c>
      <c r="L62" s="100">
        <f>E62*K62</f>
        <v>0</v>
      </c>
      <c r="N62" s="97">
        <f>E62*M62</f>
        <v>0</v>
      </c>
      <c r="O62" s="98">
        <v>20</v>
      </c>
      <c r="P62" s="98" t="s">
        <v>149</v>
      </c>
      <c r="V62" s="101" t="s">
        <v>243</v>
      </c>
      <c r="W62" s="97">
        <v>12.345000000000001</v>
      </c>
      <c r="X62" s="142" t="s">
        <v>253</v>
      </c>
      <c r="Y62" s="142" t="s">
        <v>250</v>
      </c>
      <c r="Z62" s="95" t="s">
        <v>254</v>
      </c>
      <c r="AB62" s="98">
        <v>1</v>
      </c>
      <c r="AJ62" s="71" t="s">
        <v>246</v>
      </c>
      <c r="AK62" s="71" t="s">
        <v>153</v>
      </c>
    </row>
    <row r="63" spans="1:37">
      <c r="D63" s="143" t="s">
        <v>255</v>
      </c>
      <c r="E63" s="144"/>
      <c r="F63" s="145"/>
      <c r="G63" s="146"/>
      <c r="H63" s="146"/>
      <c r="I63" s="146"/>
      <c r="J63" s="146"/>
      <c r="K63" s="147"/>
      <c r="L63" s="147"/>
      <c r="M63" s="144"/>
      <c r="N63" s="144"/>
      <c r="O63" s="145"/>
      <c r="P63" s="145"/>
      <c r="Q63" s="144"/>
      <c r="R63" s="144"/>
      <c r="S63" s="144"/>
      <c r="T63" s="148"/>
      <c r="U63" s="148"/>
      <c r="V63" s="148" t="s">
        <v>0</v>
      </c>
      <c r="W63" s="144"/>
      <c r="X63" s="149"/>
    </row>
    <row r="64" spans="1:37">
      <c r="A64" s="93">
        <v>22</v>
      </c>
      <c r="B64" s="94" t="s">
        <v>256</v>
      </c>
      <c r="C64" s="95" t="s">
        <v>257</v>
      </c>
      <c r="D64" s="96" t="s">
        <v>258</v>
      </c>
      <c r="E64" s="97">
        <v>2</v>
      </c>
      <c r="F64" s="98" t="s">
        <v>242</v>
      </c>
      <c r="K64" s="100">
        <v>3.4000000000000002E-2</v>
      </c>
      <c r="L64" s="100">
        <f t="shared" ref="L64:L71" si="0">E64*K64</f>
        <v>6.8000000000000005E-2</v>
      </c>
      <c r="N64" s="97">
        <f t="shared" ref="N64:N71" si="1">E64*M64</f>
        <v>0</v>
      </c>
      <c r="O64" s="98">
        <v>20</v>
      </c>
      <c r="P64" s="98" t="s">
        <v>149</v>
      </c>
      <c r="V64" s="101" t="s">
        <v>104</v>
      </c>
      <c r="X64" s="142" t="s">
        <v>257</v>
      </c>
      <c r="Y64" s="142" t="s">
        <v>257</v>
      </c>
      <c r="Z64" s="95" t="s">
        <v>259</v>
      </c>
      <c r="AA64" s="95" t="s">
        <v>260</v>
      </c>
      <c r="AB64" s="98">
        <v>2</v>
      </c>
      <c r="AJ64" s="71" t="s">
        <v>261</v>
      </c>
      <c r="AK64" s="71" t="s">
        <v>153</v>
      </c>
    </row>
    <row r="65" spans="1:37">
      <c r="A65" s="93">
        <v>23</v>
      </c>
      <c r="B65" s="94" t="s">
        <v>256</v>
      </c>
      <c r="C65" s="95" t="s">
        <v>262</v>
      </c>
      <c r="D65" s="96" t="s">
        <v>263</v>
      </c>
      <c r="E65" s="97">
        <v>1.5</v>
      </c>
      <c r="F65" s="98" t="s">
        <v>242</v>
      </c>
      <c r="K65" s="100">
        <v>2E-3</v>
      </c>
      <c r="L65" s="100">
        <f t="shared" si="0"/>
        <v>3.0000000000000001E-3</v>
      </c>
      <c r="N65" s="97">
        <f t="shared" si="1"/>
        <v>0</v>
      </c>
      <c r="O65" s="98">
        <v>20</v>
      </c>
      <c r="P65" s="98" t="s">
        <v>149</v>
      </c>
      <c r="V65" s="101" t="s">
        <v>104</v>
      </c>
      <c r="X65" s="142" t="s">
        <v>262</v>
      </c>
      <c r="Y65" s="142" t="s">
        <v>262</v>
      </c>
      <c r="Z65" s="95" t="s">
        <v>264</v>
      </c>
      <c r="AA65" s="95" t="s">
        <v>265</v>
      </c>
      <c r="AB65" s="98">
        <v>2</v>
      </c>
      <c r="AJ65" s="71" t="s">
        <v>261</v>
      </c>
      <c r="AK65" s="71" t="s">
        <v>153</v>
      </c>
    </row>
    <row r="66" spans="1:37">
      <c r="A66" s="93">
        <v>24</v>
      </c>
      <c r="B66" s="94" t="s">
        <v>256</v>
      </c>
      <c r="C66" s="95" t="s">
        <v>266</v>
      </c>
      <c r="D66" s="96" t="s">
        <v>267</v>
      </c>
      <c r="E66" s="97">
        <v>21</v>
      </c>
      <c r="F66" s="98" t="s">
        <v>242</v>
      </c>
      <c r="K66" s="100">
        <v>4.1999999999999997E-3</v>
      </c>
      <c r="L66" s="100">
        <f t="shared" si="0"/>
        <v>8.8200000000000001E-2</v>
      </c>
      <c r="N66" s="97">
        <f t="shared" si="1"/>
        <v>0</v>
      </c>
      <c r="O66" s="98">
        <v>20</v>
      </c>
      <c r="P66" s="98" t="s">
        <v>149</v>
      </c>
      <c r="V66" s="101" t="s">
        <v>104</v>
      </c>
      <c r="X66" s="142" t="s">
        <v>266</v>
      </c>
      <c r="Y66" s="142" t="s">
        <v>266</v>
      </c>
      <c r="Z66" s="95" t="s">
        <v>268</v>
      </c>
      <c r="AA66" s="95" t="s">
        <v>269</v>
      </c>
      <c r="AB66" s="98">
        <v>2</v>
      </c>
      <c r="AJ66" s="71" t="s">
        <v>261</v>
      </c>
      <c r="AK66" s="71" t="s">
        <v>153</v>
      </c>
    </row>
    <row r="67" spans="1:37" ht="25.5">
      <c r="A67" s="93">
        <v>25</v>
      </c>
      <c r="B67" s="94" t="s">
        <v>256</v>
      </c>
      <c r="C67" s="95" t="s">
        <v>270</v>
      </c>
      <c r="D67" s="96" t="s">
        <v>271</v>
      </c>
      <c r="E67" s="97">
        <v>16</v>
      </c>
      <c r="F67" s="98" t="s">
        <v>242</v>
      </c>
      <c r="K67" s="100">
        <v>2.7000000000000001E-3</v>
      </c>
      <c r="L67" s="100">
        <f t="shared" si="0"/>
        <v>4.3200000000000002E-2</v>
      </c>
      <c r="N67" s="97">
        <f t="shared" si="1"/>
        <v>0</v>
      </c>
      <c r="O67" s="98">
        <v>20</v>
      </c>
      <c r="P67" s="98" t="s">
        <v>149</v>
      </c>
      <c r="V67" s="101" t="s">
        <v>104</v>
      </c>
      <c r="X67" s="142" t="s">
        <v>270</v>
      </c>
      <c r="Y67" s="142" t="s">
        <v>270</v>
      </c>
      <c r="Z67" s="95" t="s">
        <v>268</v>
      </c>
      <c r="AA67" s="95" t="s">
        <v>272</v>
      </c>
      <c r="AB67" s="98">
        <v>2</v>
      </c>
      <c r="AJ67" s="71" t="s">
        <v>261</v>
      </c>
      <c r="AK67" s="71" t="s">
        <v>153</v>
      </c>
    </row>
    <row r="68" spans="1:37">
      <c r="A68" s="93">
        <v>26</v>
      </c>
      <c r="B68" s="94" t="s">
        <v>256</v>
      </c>
      <c r="C68" s="95" t="s">
        <v>273</v>
      </c>
      <c r="D68" s="96" t="s">
        <v>274</v>
      </c>
      <c r="E68" s="97">
        <v>16</v>
      </c>
      <c r="F68" s="98" t="s">
        <v>242</v>
      </c>
      <c r="K68" s="100">
        <v>3.5999999999999999E-3</v>
      </c>
      <c r="L68" s="100">
        <f t="shared" si="0"/>
        <v>5.7599999999999998E-2</v>
      </c>
      <c r="N68" s="97">
        <f t="shared" si="1"/>
        <v>0</v>
      </c>
      <c r="O68" s="98">
        <v>20</v>
      </c>
      <c r="P68" s="98" t="s">
        <v>149</v>
      </c>
      <c r="V68" s="101" t="s">
        <v>104</v>
      </c>
      <c r="X68" s="142" t="s">
        <v>273</v>
      </c>
      <c r="Y68" s="142" t="s">
        <v>273</v>
      </c>
      <c r="Z68" s="95" t="s">
        <v>268</v>
      </c>
      <c r="AA68" s="95" t="s">
        <v>275</v>
      </c>
      <c r="AB68" s="98">
        <v>2</v>
      </c>
      <c r="AJ68" s="71" t="s">
        <v>261</v>
      </c>
      <c r="AK68" s="71" t="s">
        <v>153</v>
      </c>
    </row>
    <row r="69" spans="1:37">
      <c r="A69" s="93">
        <v>27</v>
      </c>
      <c r="B69" s="94" t="s">
        <v>256</v>
      </c>
      <c r="C69" s="95" t="s">
        <v>276</v>
      </c>
      <c r="D69" s="96" t="s">
        <v>277</v>
      </c>
      <c r="E69" s="97">
        <v>2</v>
      </c>
      <c r="F69" s="98" t="s">
        <v>242</v>
      </c>
      <c r="L69" s="100">
        <f t="shared" si="0"/>
        <v>0</v>
      </c>
      <c r="N69" s="97">
        <f t="shared" si="1"/>
        <v>0</v>
      </c>
      <c r="O69" s="98">
        <v>20</v>
      </c>
      <c r="P69" s="98" t="s">
        <v>149</v>
      </c>
      <c r="V69" s="101" t="s">
        <v>104</v>
      </c>
      <c r="X69" s="142" t="s">
        <v>276</v>
      </c>
      <c r="Y69" s="142" t="s">
        <v>276</v>
      </c>
      <c r="Z69" s="95" t="s">
        <v>268</v>
      </c>
      <c r="AA69" s="95" t="s">
        <v>149</v>
      </c>
      <c r="AB69" s="98">
        <v>2</v>
      </c>
      <c r="AJ69" s="71" t="s">
        <v>261</v>
      </c>
      <c r="AK69" s="71" t="s">
        <v>153</v>
      </c>
    </row>
    <row r="70" spans="1:37">
      <c r="A70" s="93">
        <v>28</v>
      </c>
      <c r="B70" s="94" t="s">
        <v>239</v>
      </c>
      <c r="C70" s="95" t="s">
        <v>278</v>
      </c>
      <c r="D70" s="96" t="s">
        <v>279</v>
      </c>
      <c r="E70" s="97">
        <v>123.45</v>
      </c>
      <c r="F70" s="98" t="s">
        <v>252</v>
      </c>
      <c r="L70" s="100">
        <f t="shared" si="0"/>
        <v>0</v>
      </c>
      <c r="N70" s="97">
        <f t="shared" si="1"/>
        <v>0</v>
      </c>
      <c r="O70" s="98">
        <v>20</v>
      </c>
      <c r="P70" s="98" t="s">
        <v>149</v>
      </c>
      <c r="V70" s="101" t="s">
        <v>243</v>
      </c>
      <c r="W70" s="97">
        <v>2.7160000000000002</v>
      </c>
      <c r="X70" s="142" t="s">
        <v>280</v>
      </c>
      <c r="Y70" s="142" t="s">
        <v>278</v>
      </c>
      <c r="Z70" s="95" t="s">
        <v>254</v>
      </c>
      <c r="AB70" s="98">
        <v>1</v>
      </c>
      <c r="AJ70" s="71" t="s">
        <v>246</v>
      </c>
      <c r="AK70" s="71" t="s">
        <v>153</v>
      </c>
    </row>
    <row r="71" spans="1:37">
      <c r="A71" s="93">
        <v>29</v>
      </c>
      <c r="B71" s="94" t="s">
        <v>239</v>
      </c>
      <c r="C71" s="95" t="s">
        <v>281</v>
      </c>
      <c r="D71" s="96" t="s">
        <v>282</v>
      </c>
      <c r="E71" s="97">
        <v>2</v>
      </c>
      <c r="F71" s="98" t="s">
        <v>242</v>
      </c>
      <c r="L71" s="100">
        <f t="shared" si="0"/>
        <v>0</v>
      </c>
      <c r="N71" s="97">
        <f t="shared" si="1"/>
        <v>0</v>
      </c>
      <c r="O71" s="98">
        <v>20</v>
      </c>
      <c r="P71" s="98" t="s">
        <v>149</v>
      </c>
      <c r="V71" s="101" t="s">
        <v>243</v>
      </c>
      <c r="W71" s="97">
        <v>1.72</v>
      </c>
      <c r="X71" s="142" t="s">
        <v>283</v>
      </c>
      <c r="Y71" s="142" t="s">
        <v>281</v>
      </c>
      <c r="Z71" s="95" t="s">
        <v>254</v>
      </c>
      <c r="AB71" s="98">
        <v>1</v>
      </c>
      <c r="AJ71" s="71" t="s">
        <v>246</v>
      </c>
      <c r="AK71" s="71" t="s">
        <v>153</v>
      </c>
    </row>
    <row r="72" spans="1:37">
      <c r="D72" s="150" t="s">
        <v>284</v>
      </c>
      <c r="E72" s="151">
        <f>J72</f>
        <v>0</v>
      </c>
      <c r="H72" s="151"/>
      <c r="I72" s="151"/>
      <c r="J72" s="151"/>
      <c r="L72" s="152">
        <f>SUM(L58:L71)</f>
        <v>0.26272000000000001</v>
      </c>
      <c r="N72" s="153">
        <f>SUM(N58:N71)</f>
        <v>0</v>
      </c>
      <c r="W72" s="97">
        <f>SUM(W58:W71)</f>
        <v>41.152999999999999</v>
      </c>
    </row>
    <row r="74" spans="1:37">
      <c r="D74" s="150" t="s">
        <v>285</v>
      </c>
      <c r="E74" s="151">
        <f>J74</f>
        <v>0</v>
      </c>
      <c r="H74" s="151"/>
      <c r="I74" s="151"/>
      <c r="J74" s="151"/>
      <c r="L74" s="152">
        <f>+L72</f>
        <v>0.26272000000000001</v>
      </c>
      <c r="N74" s="153">
        <f>+N72</f>
        <v>0</v>
      </c>
      <c r="W74" s="97">
        <f>+W72</f>
        <v>41.152999999999999</v>
      </c>
    </row>
    <row r="76" spans="1:37">
      <c r="D76" s="154" t="s">
        <v>286</v>
      </c>
      <c r="E76" s="151">
        <f>J76</f>
        <v>0</v>
      </c>
      <c r="H76" s="151"/>
      <c r="I76" s="151"/>
      <c r="J76" s="151"/>
      <c r="L76" s="152">
        <f>+L56+L74</f>
        <v>290.29007378</v>
      </c>
      <c r="N76" s="153">
        <f>+N56+N74</f>
        <v>0</v>
      </c>
      <c r="W76" s="97">
        <f>+W56+W74</f>
        <v>582.71100000000001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40625" defaultRowHeight="13.5"/>
  <cols>
    <col min="1" max="1" width="15.7109375" style="80" customWidth="1"/>
    <col min="2" max="3" width="45.7109375" style="80" customWidth="1"/>
    <col min="4" max="4" width="11.28515625" style="81" customWidth="1"/>
    <col min="5" max="1024" width="9.140625" style="71"/>
  </cols>
  <sheetData>
    <row r="1" spans="1:6">
      <c r="A1" s="82" t="s">
        <v>3</v>
      </c>
      <c r="B1" s="83"/>
      <c r="C1" s="83"/>
      <c r="D1" s="84" t="s">
        <v>4</v>
      </c>
    </row>
    <row r="2" spans="1:6">
      <c r="A2" s="82" t="s">
        <v>12</v>
      </c>
      <c r="B2" s="83"/>
      <c r="C2" s="83"/>
      <c r="D2" s="84" t="s">
        <v>118</v>
      </c>
    </row>
    <row r="3" spans="1:6">
      <c r="A3" s="82" t="s">
        <v>16</v>
      </c>
      <c r="B3" s="83"/>
      <c r="C3" s="83"/>
      <c r="D3" s="84" t="s">
        <v>119</v>
      </c>
    </row>
    <row r="4" spans="1:6">
      <c r="A4" s="83"/>
      <c r="B4" s="83"/>
      <c r="C4" s="83"/>
      <c r="D4" s="83"/>
    </row>
    <row r="5" spans="1:6">
      <c r="A5" s="82" t="s">
        <v>120</v>
      </c>
      <c r="B5" s="83"/>
      <c r="C5" s="83"/>
      <c r="D5" s="83"/>
    </row>
    <row r="6" spans="1:6">
      <c r="A6" s="82" t="s">
        <v>121</v>
      </c>
      <c r="B6" s="83"/>
      <c r="C6" s="83"/>
      <c r="D6" s="83"/>
    </row>
    <row r="7" spans="1:6">
      <c r="A7" s="82"/>
      <c r="B7" s="83"/>
      <c r="C7" s="83"/>
      <c r="D7" s="83"/>
    </row>
    <row r="8" spans="1:6">
      <c r="A8" s="71" t="s">
        <v>122</v>
      </c>
      <c r="B8" s="85"/>
      <c r="C8" s="86"/>
      <c r="D8" s="87"/>
    </row>
    <row r="9" spans="1:6">
      <c r="A9" s="88" t="s">
        <v>66</v>
      </c>
      <c r="B9" s="88" t="s">
        <v>67</v>
      </c>
      <c r="C9" s="88" t="s">
        <v>68</v>
      </c>
      <c r="D9" s="89" t="s">
        <v>69</v>
      </c>
      <c r="F9" s="71" t="s">
        <v>287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K21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B11" sqref="B11:D24"/>
    </sheetView>
  </sheetViews>
  <sheetFormatPr defaultColWidth="9" defaultRowHeight="13.5"/>
  <cols>
    <col min="1" max="1" width="45.85546875" style="71" customWidth="1"/>
    <col min="2" max="2" width="14.28515625" style="72" customWidth="1"/>
    <col min="3" max="3" width="13.5703125" style="72" customWidth="1"/>
    <col min="4" max="4" width="11.5703125" style="72" customWidth="1"/>
    <col min="5" max="5" width="12.140625" style="73" customWidth="1"/>
    <col min="6" max="6" width="10.140625" style="74" customWidth="1"/>
    <col min="7" max="7" width="9.140625" style="74" customWidth="1"/>
    <col min="8" max="23" width="9.140625" style="71" customWidth="1"/>
    <col min="24" max="25" width="5.7109375" style="71" customWidth="1"/>
    <col min="26" max="26" width="6.5703125" style="71" customWidth="1"/>
    <col min="27" max="27" width="24.28515625" style="71" customWidth="1"/>
    <col min="28" max="28" width="4.28515625" style="71" customWidth="1"/>
    <col min="29" max="29" width="8.28515625" style="71" customWidth="1"/>
    <col min="30" max="30" width="8.7109375" style="71" customWidth="1"/>
    <col min="31" max="37" width="9.140625" style="71" customWidth="1"/>
  </cols>
  <sheetData>
    <row r="1" spans="1:30" s="71" customFormat="1" ht="12.75">
      <c r="A1" s="75" t="s">
        <v>3</v>
      </c>
      <c r="B1" s="72"/>
      <c r="D1" s="72"/>
      <c r="E1" s="75" t="s">
        <v>117</v>
      </c>
      <c r="Z1" s="68" t="s">
        <v>5</v>
      </c>
      <c r="AA1" s="68" t="s">
        <v>6</v>
      </c>
      <c r="AB1" s="68" t="s">
        <v>7</v>
      </c>
      <c r="AC1" s="68" t="s">
        <v>8</v>
      </c>
      <c r="AD1" s="68" t="s">
        <v>9</v>
      </c>
    </row>
    <row r="2" spans="1:30" s="71" customFormat="1" ht="12.75">
      <c r="A2" s="75" t="s">
        <v>12</v>
      </c>
      <c r="B2" s="72"/>
      <c r="D2" s="72"/>
      <c r="E2" s="75" t="s">
        <v>118</v>
      </c>
      <c r="Z2" s="68" t="s">
        <v>13</v>
      </c>
      <c r="AA2" s="69" t="s">
        <v>70</v>
      </c>
      <c r="AB2" s="69" t="s">
        <v>15</v>
      </c>
      <c r="AC2" s="69"/>
      <c r="AD2" s="70"/>
    </row>
    <row r="3" spans="1:30" s="71" customFormat="1" ht="12.75">
      <c r="A3" s="75" t="s">
        <v>16</v>
      </c>
      <c r="B3" s="72"/>
      <c r="D3" s="72"/>
      <c r="E3" s="75" t="s">
        <v>119</v>
      </c>
      <c r="Z3" s="68" t="s">
        <v>17</v>
      </c>
      <c r="AA3" s="69" t="s">
        <v>71</v>
      </c>
      <c r="AB3" s="69" t="s">
        <v>15</v>
      </c>
      <c r="AC3" s="69" t="s">
        <v>19</v>
      </c>
      <c r="AD3" s="70" t="s">
        <v>20</v>
      </c>
    </row>
    <row r="4" spans="1:30" s="71" customFormat="1" ht="12.75">
      <c r="Z4" s="68" t="s">
        <v>21</v>
      </c>
      <c r="AA4" s="69" t="s">
        <v>72</v>
      </c>
      <c r="AB4" s="69" t="s">
        <v>15</v>
      </c>
      <c r="AC4" s="69"/>
      <c r="AD4" s="70"/>
    </row>
    <row r="5" spans="1:30" s="71" customFormat="1" ht="12.75">
      <c r="A5" s="75" t="s">
        <v>120</v>
      </c>
      <c r="Z5" s="68" t="s">
        <v>23</v>
      </c>
      <c r="AA5" s="69" t="s">
        <v>71</v>
      </c>
      <c r="AB5" s="69" t="s">
        <v>15</v>
      </c>
      <c r="AC5" s="69" t="s">
        <v>19</v>
      </c>
      <c r="AD5" s="70" t="s">
        <v>20</v>
      </c>
    </row>
    <row r="6" spans="1:30" s="71" customFormat="1" ht="12.75">
      <c r="A6" s="75" t="s">
        <v>121</v>
      </c>
    </row>
    <row r="7" spans="1:30" s="71" customFormat="1" ht="12.75">
      <c r="A7" s="75"/>
    </row>
    <row r="8" spans="1:30">
      <c r="A8" s="71" t="s">
        <v>122</v>
      </c>
      <c r="B8" s="76" t="str">
        <f>CONCATENATE(AA2," ",AB2," ",AC2," ",AD2)</f>
        <v xml:space="preserve">Rekapitulácia rozpočtu v EUR  </v>
      </c>
      <c r="G8" s="71"/>
    </row>
    <row r="9" spans="1:30">
      <c r="A9" s="77" t="s">
        <v>73</v>
      </c>
      <c r="B9" s="77" t="s">
        <v>32</v>
      </c>
      <c r="C9" s="77" t="s">
        <v>33</v>
      </c>
      <c r="D9" s="77" t="s">
        <v>34</v>
      </c>
      <c r="E9" s="78" t="s">
        <v>35</v>
      </c>
      <c r="F9" s="78" t="s">
        <v>36</v>
      </c>
      <c r="G9" s="78" t="s">
        <v>41</v>
      </c>
    </row>
    <row r="10" spans="1:30">
      <c r="A10" s="79"/>
      <c r="B10" s="79"/>
      <c r="C10" s="79" t="s">
        <v>55</v>
      </c>
      <c r="D10" s="79"/>
      <c r="E10" s="79" t="s">
        <v>34</v>
      </c>
      <c r="F10" s="79" t="s">
        <v>34</v>
      </c>
      <c r="G10" s="79" t="s">
        <v>34</v>
      </c>
    </row>
    <row r="12" spans="1:30">
      <c r="A12" s="71" t="s">
        <v>144</v>
      </c>
      <c r="E12" s="73">
        <f>Prehlad!L31</f>
        <v>0</v>
      </c>
      <c r="F12" s="74">
        <f>Prehlad!N31</f>
        <v>0</v>
      </c>
      <c r="G12" s="74">
        <f>Prehlad!W31</f>
        <v>358.94500000000005</v>
      </c>
    </row>
    <row r="13" spans="1:30">
      <c r="A13" s="71" t="s">
        <v>189</v>
      </c>
      <c r="E13" s="73">
        <f>Prehlad!L49</f>
        <v>257.33325507000001</v>
      </c>
      <c r="F13" s="74">
        <f>Prehlad!N49</f>
        <v>0</v>
      </c>
      <c r="G13" s="74">
        <f>Prehlad!W49</f>
        <v>148.714</v>
      </c>
    </row>
    <row r="14" spans="1:30">
      <c r="A14" s="71" t="s">
        <v>230</v>
      </c>
      <c r="E14" s="73">
        <f>Prehlad!L54</f>
        <v>32.694098709999999</v>
      </c>
      <c r="F14" s="74">
        <f>Prehlad!N54</f>
        <v>0</v>
      </c>
      <c r="G14" s="74">
        <f>Prehlad!W54</f>
        <v>33.899000000000001</v>
      </c>
    </row>
    <row r="15" spans="1:30">
      <c r="A15" s="71" t="s">
        <v>236</v>
      </c>
      <c r="E15" s="73">
        <f>Prehlad!L56</f>
        <v>290.02735378</v>
      </c>
      <c r="F15" s="74">
        <f>Prehlad!N56</f>
        <v>0</v>
      </c>
      <c r="G15" s="74">
        <f>Prehlad!W56</f>
        <v>541.55799999999999</v>
      </c>
    </row>
    <row r="17" spans="1:7">
      <c r="A17" s="71" t="s">
        <v>238</v>
      </c>
      <c r="E17" s="73">
        <f>Prehlad!L72</f>
        <v>0.26272000000000001</v>
      </c>
      <c r="F17" s="74">
        <f>Prehlad!N72</f>
        <v>0</v>
      </c>
      <c r="G17" s="74">
        <f>Prehlad!W72</f>
        <v>41.152999999999999</v>
      </c>
    </row>
    <row r="18" spans="1:7">
      <c r="A18" s="71" t="s">
        <v>285</v>
      </c>
      <c r="E18" s="73">
        <f>Prehlad!L74</f>
        <v>0.26272000000000001</v>
      </c>
      <c r="F18" s="74">
        <f>Prehlad!N74</f>
        <v>0</v>
      </c>
      <c r="G18" s="74">
        <f>Prehlad!W74</f>
        <v>41.152999999999999</v>
      </c>
    </row>
    <row r="21" spans="1:7">
      <c r="A21" s="71" t="s">
        <v>286</v>
      </c>
      <c r="E21" s="73">
        <f>Prehlad!L76</f>
        <v>290.29007378</v>
      </c>
      <c r="F21" s="74">
        <f>Prehlad!N76</f>
        <v>0</v>
      </c>
      <c r="G21" s="74">
        <f>Prehlad!W76</f>
        <v>582.71100000000001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J29"/>
  <sheetViews>
    <sheetView showGridLines="0" workbookViewId="0">
      <selection activeCell="L25" sqref="L25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123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8" t="s">
        <v>5</v>
      </c>
      <c r="AA1" s="68" t="s">
        <v>6</v>
      </c>
      <c r="AB1" s="68" t="s">
        <v>7</v>
      </c>
      <c r="AC1" s="68" t="s">
        <v>8</v>
      </c>
      <c r="AD1" s="68" t="s">
        <v>9</v>
      </c>
    </row>
    <row r="2" spans="2:30" ht="18" customHeight="1">
      <c r="B2" s="4" t="s">
        <v>124</v>
      </c>
      <c r="C2" s="5"/>
      <c r="D2" s="5"/>
      <c r="E2" s="5"/>
      <c r="F2" s="5"/>
      <c r="G2" s="6" t="s">
        <v>74</v>
      </c>
      <c r="H2" s="5"/>
      <c r="I2" s="5"/>
      <c r="J2" s="6" t="s">
        <v>75</v>
      </c>
      <c r="K2" s="5"/>
      <c r="L2" s="5"/>
      <c r="M2" s="49"/>
      <c r="Z2" s="68" t="s">
        <v>13</v>
      </c>
      <c r="AA2" s="69" t="s">
        <v>76</v>
      </c>
      <c r="AB2" s="69" t="s">
        <v>15</v>
      </c>
      <c r="AC2" s="69"/>
      <c r="AD2" s="70"/>
    </row>
    <row r="3" spans="2:30" ht="18" customHeight="1">
      <c r="B3" s="7" t="s">
        <v>125</v>
      </c>
      <c r="C3" s="8"/>
      <c r="D3" s="8"/>
      <c r="E3" s="8"/>
      <c r="F3" s="8"/>
      <c r="G3" s="9" t="s">
        <v>126</v>
      </c>
      <c r="H3" s="8"/>
      <c r="I3" s="8"/>
      <c r="J3" s="9" t="s">
        <v>77</v>
      </c>
      <c r="K3" s="8"/>
      <c r="L3" s="8"/>
      <c r="M3" s="50"/>
      <c r="Z3" s="68" t="s">
        <v>17</v>
      </c>
      <c r="AA3" s="69" t="s">
        <v>78</v>
      </c>
      <c r="AB3" s="69" t="s">
        <v>15</v>
      </c>
      <c r="AC3" s="69" t="s">
        <v>19</v>
      </c>
      <c r="AD3" s="70" t="s">
        <v>20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12" t="s">
        <v>79</v>
      </c>
      <c r="K4" s="11" t="s">
        <v>127</v>
      </c>
      <c r="L4" s="11" t="s">
        <v>80</v>
      </c>
      <c r="M4" s="51"/>
      <c r="Z4" s="68" t="s">
        <v>21</v>
      </c>
      <c r="AA4" s="69" t="s">
        <v>81</v>
      </c>
      <c r="AB4" s="69" t="s">
        <v>15</v>
      </c>
      <c r="AC4" s="69"/>
      <c r="AD4" s="70"/>
    </row>
    <row r="5" spans="2:30" ht="18" customHeight="1">
      <c r="B5" s="4" t="s">
        <v>82</v>
      </c>
      <c r="C5" s="5"/>
      <c r="D5" s="5"/>
      <c r="E5" s="5"/>
      <c r="F5" s="5"/>
      <c r="G5" s="13"/>
      <c r="H5" s="5"/>
      <c r="I5" s="5"/>
      <c r="J5" s="5" t="s">
        <v>83</v>
      </c>
      <c r="K5" s="5"/>
      <c r="L5" s="5" t="s">
        <v>84</v>
      </c>
      <c r="M5" s="49"/>
      <c r="Z5" s="68" t="s">
        <v>23</v>
      </c>
      <c r="AA5" s="69" t="s">
        <v>78</v>
      </c>
      <c r="AB5" s="69" t="s">
        <v>15</v>
      </c>
      <c r="AC5" s="69" t="s">
        <v>19</v>
      </c>
      <c r="AD5" s="70" t="s">
        <v>20</v>
      </c>
    </row>
    <row r="6" spans="2:30" ht="18" customHeight="1">
      <c r="B6" s="7" t="s">
        <v>85</v>
      </c>
      <c r="C6" s="8"/>
      <c r="D6" s="8"/>
      <c r="E6" s="8"/>
      <c r="F6" s="8"/>
      <c r="G6" s="14"/>
      <c r="H6" s="8"/>
      <c r="I6" s="8"/>
      <c r="J6" s="8" t="s">
        <v>83</v>
      </c>
      <c r="K6" s="8"/>
      <c r="L6" s="8" t="s">
        <v>84</v>
      </c>
      <c r="M6" s="50"/>
    </row>
    <row r="7" spans="2:30" ht="18" customHeight="1">
      <c r="B7" s="10" t="s">
        <v>86</v>
      </c>
      <c r="C7" s="11"/>
      <c r="D7" s="11"/>
      <c r="E7" s="11"/>
      <c r="F7" s="11"/>
      <c r="G7" s="15"/>
      <c r="H7" s="11"/>
      <c r="I7" s="11"/>
      <c r="J7" s="11" t="s">
        <v>83</v>
      </c>
      <c r="K7" s="11"/>
      <c r="L7" s="11" t="s">
        <v>84</v>
      </c>
      <c r="M7" s="51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2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3">
        <f>IF(J9&lt;&gt;0,ROUND($M$26/J9,0),0)</f>
        <v>0</v>
      </c>
    </row>
    <row r="10" spans="2:30" ht="18" customHeight="1">
      <c r="B10" s="27" t="s">
        <v>87</v>
      </c>
      <c r="C10" s="28" t="s">
        <v>88</v>
      </c>
      <c r="D10" s="29" t="s">
        <v>32</v>
      </c>
      <c r="E10" s="29" t="s">
        <v>89</v>
      </c>
      <c r="F10" s="30" t="s">
        <v>90</v>
      </c>
      <c r="G10" s="27" t="s">
        <v>91</v>
      </c>
      <c r="H10" s="158" t="s">
        <v>92</v>
      </c>
      <c r="I10" s="158"/>
      <c r="J10" s="27" t="s">
        <v>93</v>
      </c>
      <c r="K10" s="158" t="s">
        <v>94</v>
      </c>
      <c r="L10" s="158"/>
      <c r="M10" s="158"/>
    </row>
    <row r="11" spans="2:30" ht="18" customHeight="1">
      <c r="B11" s="31">
        <v>1</v>
      </c>
      <c r="C11" s="32" t="s">
        <v>95</v>
      </c>
      <c r="D11" s="132"/>
      <c r="E11" s="132"/>
      <c r="F11" s="133"/>
      <c r="G11" s="31">
        <v>6</v>
      </c>
      <c r="H11" s="32" t="s">
        <v>128</v>
      </c>
      <c r="I11" s="133"/>
      <c r="J11" s="31">
        <v>11</v>
      </c>
      <c r="K11" s="54" t="s">
        <v>131</v>
      </c>
      <c r="L11" s="55"/>
      <c r="M11" s="133"/>
    </row>
    <row r="12" spans="2:30" ht="18" customHeight="1">
      <c r="B12" s="33">
        <v>2</v>
      </c>
      <c r="C12" s="34" t="s">
        <v>96</v>
      </c>
      <c r="D12" s="134"/>
      <c r="E12" s="134"/>
      <c r="F12" s="133"/>
      <c r="G12" s="33">
        <v>7</v>
      </c>
      <c r="H12" s="34" t="s">
        <v>129</v>
      </c>
      <c r="I12" s="135"/>
      <c r="J12" s="33">
        <v>12</v>
      </c>
      <c r="K12" s="56" t="s">
        <v>132</v>
      </c>
      <c r="L12" s="57"/>
      <c r="M12" s="135"/>
    </row>
    <row r="13" spans="2:30" ht="18" customHeight="1">
      <c r="B13" s="33">
        <v>3</v>
      </c>
      <c r="C13" s="34" t="s">
        <v>97</v>
      </c>
      <c r="D13" s="134"/>
      <c r="E13" s="134"/>
      <c r="F13" s="133"/>
      <c r="G13" s="33">
        <v>8</v>
      </c>
      <c r="H13" s="34" t="s">
        <v>130</v>
      </c>
      <c r="I13" s="135"/>
      <c r="J13" s="33">
        <v>13</v>
      </c>
      <c r="K13" s="56" t="s">
        <v>133</v>
      </c>
      <c r="L13" s="57"/>
      <c r="M13" s="135"/>
    </row>
    <row r="14" spans="2:30" ht="18" customHeight="1">
      <c r="B14" s="33">
        <v>4</v>
      </c>
      <c r="C14" s="34" t="s">
        <v>98</v>
      </c>
      <c r="D14" s="134"/>
      <c r="E14" s="134"/>
      <c r="F14" s="136"/>
      <c r="G14" s="33">
        <v>9</v>
      </c>
      <c r="H14" s="34" t="s">
        <v>1</v>
      </c>
      <c r="I14" s="135"/>
      <c r="J14" s="33">
        <v>14</v>
      </c>
      <c r="K14" s="56" t="s">
        <v>1</v>
      </c>
      <c r="L14" s="57"/>
      <c r="M14" s="135"/>
    </row>
    <row r="15" spans="2:30" ht="18" customHeight="1">
      <c r="B15" s="35">
        <v>5</v>
      </c>
      <c r="C15" s="36" t="s">
        <v>99</v>
      </c>
      <c r="D15" s="137"/>
      <c r="E15" s="138"/>
      <c r="F15" s="139"/>
      <c r="G15" s="37">
        <v>10</v>
      </c>
      <c r="H15" s="38" t="s">
        <v>100</v>
      </c>
      <c r="I15" s="139"/>
      <c r="J15" s="35">
        <v>15</v>
      </c>
      <c r="K15" s="58"/>
      <c r="L15" s="59" t="s">
        <v>101</v>
      </c>
      <c r="M15" s="139"/>
    </row>
    <row r="16" spans="2:30" ht="18" customHeight="1">
      <c r="B16" s="157" t="s">
        <v>102</v>
      </c>
      <c r="C16" s="157"/>
      <c r="D16" s="157"/>
      <c r="E16" s="157"/>
      <c r="F16" s="39"/>
      <c r="G16" s="159" t="s">
        <v>103</v>
      </c>
      <c r="H16" s="159"/>
      <c r="I16" s="159"/>
      <c r="J16" s="27" t="s">
        <v>104</v>
      </c>
      <c r="K16" s="158" t="s">
        <v>105</v>
      </c>
      <c r="L16" s="158"/>
      <c r="M16" s="158"/>
    </row>
    <row r="17" spans="2:13" ht="18" customHeight="1">
      <c r="B17" s="40"/>
      <c r="C17" s="41" t="s">
        <v>106</v>
      </c>
      <c r="D17" s="41"/>
      <c r="E17" s="41" t="s">
        <v>107</v>
      </c>
      <c r="F17" s="42"/>
      <c r="G17" s="40"/>
      <c r="H17" s="43"/>
      <c r="I17" s="60"/>
      <c r="J17" s="33">
        <v>16</v>
      </c>
      <c r="K17" s="56" t="s">
        <v>108</v>
      </c>
      <c r="L17" s="61"/>
      <c r="M17" s="135"/>
    </row>
    <row r="18" spans="2:13" ht="18" customHeight="1">
      <c r="B18" s="44"/>
      <c r="C18" s="43" t="s">
        <v>109</v>
      </c>
      <c r="D18" s="43"/>
      <c r="E18" s="43"/>
      <c r="F18" s="45"/>
      <c r="G18" s="44"/>
      <c r="H18" s="43" t="s">
        <v>106</v>
      </c>
      <c r="I18" s="60"/>
      <c r="J18" s="33">
        <v>17</v>
      </c>
      <c r="K18" s="56" t="s">
        <v>134</v>
      </c>
      <c r="L18" s="61"/>
      <c r="M18" s="135"/>
    </row>
    <row r="19" spans="2:13" ht="18" customHeight="1">
      <c r="B19" s="44"/>
      <c r="C19" s="43"/>
      <c r="D19" s="43"/>
      <c r="E19" s="43"/>
      <c r="F19" s="45"/>
      <c r="G19" s="44"/>
      <c r="H19" s="46"/>
      <c r="I19" s="60"/>
      <c r="J19" s="33">
        <v>18</v>
      </c>
      <c r="K19" s="56" t="s">
        <v>135</v>
      </c>
      <c r="L19" s="61"/>
      <c r="M19" s="135"/>
    </row>
    <row r="20" spans="2:13" ht="18" customHeight="1">
      <c r="B20" s="44"/>
      <c r="C20" s="43"/>
      <c r="D20" s="43"/>
      <c r="E20" s="43"/>
      <c r="F20" s="45"/>
      <c r="G20" s="44"/>
      <c r="H20" s="41" t="s">
        <v>107</v>
      </c>
      <c r="I20" s="60"/>
      <c r="J20" s="33">
        <v>19</v>
      </c>
      <c r="K20" s="56" t="s">
        <v>1</v>
      </c>
      <c r="L20" s="61"/>
      <c r="M20" s="135"/>
    </row>
    <row r="21" spans="2:13" ht="18" customHeight="1">
      <c r="B21" s="40"/>
      <c r="C21" s="43"/>
      <c r="D21" s="43"/>
      <c r="E21" s="43"/>
      <c r="F21" s="43"/>
      <c r="G21" s="40"/>
      <c r="H21" s="43" t="s">
        <v>109</v>
      </c>
      <c r="I21" s="60"/>
      <c r="J21" s="35">
        <v>20</v>
      </c>
      <c r="K21" s="58"/>
      <c r="L21" s="59" t="s">
        <v>110</v>
      </c>
      <c r="M21" s="139"/>
    </row>
    <row r="22" spans="2:13" ht="18" customHeight="1">
      <c r="B22" s="157" t="s">
        <v>111</v>
      </c>
      <c r="C22" s="157"/>
      <c r="D22" s="157"/>
      <c r="E22" s="157"/>
      <c r="F22" s="39"/>
      <c r="G22" s="40"/>
      <c r="H22" s="43"/>
      <c r="I22" s="60"/>
      <c r="J22" s="27" t="s">
        <v>112</v>
      </c>
      <c r="K22" s="158" t="s">
        <v>113</v>
      </c>
      <c r="L22" s="158"/>
      <c r="M22" s="158"/>
    </row>
    <row r="23" spans="2:13" ht="18" customHeight="1">
      <c r="B23" s="40"/>
      <c r="C23" s="41" t="s">
        <v>106</v>
      </c>
      <c r="D23" s="41"/>
      <c r="E23" s="41" t="s">
        <v>107</v>
      </c>
      <c r="F23" s="42"/>
      <c r="G23" s="40"/>
      <c r="H23" s="43"/>
      <c r="I23" s="60"/>
      <c r="J23" s="31">
        <v>21</v>
      </c>
      <c r="K23" s="54"/>
      <c r="L23" s="62" t="s">
        <v>114</v>
      </c>
      <c r="M23" s="133"/>
    </row>
    <row r="24" spans="2:13" ht="18" customHeight="1">
      <c r="B24" s="44"/>
      <c r="C24" s="43" t="s">
        <v>109</v>
      </c>
      <c r="D24" s="43"/>
      <c r="E24" s="43"/>
      <c r="F24" s="45"/>
      <c r="G24" s="40"/>
      <c r="H24" s="43"/>
      <c r="I24" s="60"/>
      <c r="J24" s="33">
        <v>22</v>
      </c>
      <c r="K24" s="56" t="s">
        <v>136</v>
      </c>
      <c r="L24" s="140"/>
      <c r="M24" s="135"/>
    </row>
    <row r="25" spans="2:13" ht="18" customHeight="1">
      <c r="B25" s="44"/>
      <c r="C25" s="43"/>
      <c r="D25" s="43"/>
      <c r="E25" s="43"/>
      <c r="F25" s="45"/>
      <c r="G25" s="40"/>
      <c r="H25" s="43"/>
      <c r="I25" s="60"/>
      <c r="J25" s="33">
        <v>23</v>
      </c>
      <c r="K25" s="56" t="s">
        <v>137</v>
      </c>
      <c r="L25" s="140"/>
      <c r="M25" s="135"/>
    </row>
    <row r="26" spans="2:13" ht="18" customHeight="1">
      <c r="B26" s="44"/>
      <c r="C26" s="43"/>
      <c r="D26" s="43"/>
      <c r="E26" s="43"/>
      <c r="F26" s="45"/>
      <c r="G26" s="40"/>
      <c r="H26" s="43"/>
      <c r="I26" s="60"/>
      <c r="J26" s="35">
        <v>24</v>
      </c>
      <c r="K26" s="58"/>
      <c r="L26" s="59" t="s">
        <v>115</v>
      </c>
      <c r="M26" s="139"/>
    </row>
    <row r="27" spans="2:13" ht="17.100000000000001" customHeight="1">
      <c r="B27" s="47"/>
      <c r="C27" s="48"/>
      <c r="D27" s="48"/>
      <c r="E27" s="48"/>
      <c r="F27" s="48"/>
      <c r="G27" s="47"/>
      <c r="H27" s="48"/>
      <c r="I27" s="63"/>
      <c r="J27" s="64" t="s">
        <v>116</v>
      </c>
      <c r="K27" s="65" t="s">
        <v>138</v>
      </c>
      <c r="L27" s="66"/>
      <c r="M27" s="67"/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Jolka</cp:lastModifiedBy>
  <cp:revision>2</cp:revision>
  <cp:lastPrinted>2019-05-20T14:23:00Z</cp:lastPrinted>
  <dcterms:created xsi:type="dcterms:W3CDTF">1999-04-06T07:39:00Z</dcterms:created>
  <dcterms:modified xsi:type="dcterms:W3CDTF">2024-09-27T07:23:01Z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