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4310" tabRatio="500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25725"/>
</workbook>
</file>

<file path=xl/calcChain.xml><?xml version="1.0" encoding="utf-8"?>
<calcChain xmlns="http://schemas.openxmlformats.org/spreadsheetml/2006/main">
  <c r="G25" i="5"/>
  <c r="F25"/>
  <c r="E25"/>
  <c r="W99" i="3"/>
  <c r="E99"/>
  <c r="N99"/>
  <c r="L99"/>
  <c r="G22" i="5"/>
  <c r="F22"/>
  <c r="E22"/>
  <c r="W97" i="3"/>
  <c r="E97"/>
  <c r="N97"/>
  <c r="L97"/>
  <c r="G21" i="5"/>
  <c r="F21"/>
  <c r="E21"/>
  <c r="W95" i="3"/>
  <c r="E95"/>
  <c r="N95"/>
  <c r="L95"/>
  <c r="N94"/>
  <c r="L94"/>
  <c r="N93"/>
  <c r="L93"/>
  <c r="N92"/>
  <c r="L92"/>
  <c r="N91"/>
  <c r="L91"/>
  <c r="N89"/>
  <c r="L89"/>
  <c r="N88"/>
  <c r="L88"/>
  <c r="N87"/>
  <c r="L87"/>
  <c r="N85"/>
  <c r="L85"/>
  <c r="N83"/>
  <c r="L83"/>
  <c r="N81"/>
  <c r="L81"/>
  <c r="G19" i="5"/>
  <c r="F19"/>
  <c r="E19"/>
  <c r="W77" i="3"/>
  <c r="E77"/>
  <c r="N77"/>
  <c r="L77"/>
  <c r="G18" i="5"/>
  <c r="F18"/>
  <c r="E18"/>
  <c r="W75" i="3"/>
  <c r="E75"/>
  <c r="N75"/>
  <c r="L75"/>
  <c r="N73"/>
  <c r="L73"/>
  <c r="G17" i="5"/>
  <c r="F17"/>
  <c r="E17"/>
  <c r="W70" i="3"/>
  <c r="E70"/>
  <c r="N70"/>
  <c r="L70"/>
  <c r="N69"/>
  <c r="L69"/>
  <c r="N68"/>
  <c r="L68"/>
  <c r="N67"/>
  <c r="L67"/>
  <c r="G16" i="5"/>
  <c r="F16"/>
  <c r="E16"/>
  <c r="W64" i="3"/>
  <c r="E64"/>
  <c r="N64"/>
  <c r="L64"/>
  <c r="N63"/>
  <c r="L63"/>
  <c r="N61"/>
  <c r="L61"/>
  <c r="G15" i="5"/>
  <c r="F15"/>
  <c r="E15"/>
  <c r="W58" i="3"/>
  <c r="E58"/>
  <c r="N58"/>
  <c r="L58"/>
  <c r="N57"/>
  <c r="L57"/>
  <c r="N56"/>
  <c r="L56"/>
  <c r="N55"/>
  <c r="L55"/>
  <c r="N53"/>
  <c r="L53"/>
  <c r="G14" i="5"/>
  <c r="F14"/>
  <c r="E14"/>
  <c r="W50" i="3"/>
  <c r="E50"/>
  <c r="N50"/>
  <c r="L50"/>
  <c r="N48"/>
  <c r="L48"/>
  <c r="N47"/>
  <c r="L47"/>
  <c r="N45"/>
  <c r="L45"/>
  <c r="N42"/>
  <c r="L42"/>
  <c r="N41"/>
  <c r="L41"/>
  <c r="N40"/>
  <c r="L40"/>
  <c r="N39"/>
  <c r="L39"/>
  <c r="G13" i="5"/>
  <c r="F13"/>
  <c r="E13"/>
  <c r="W36" i="3"/>
  <c r="E36"/>
  <c r="N36"/>
  <c r="L36"/>
  <c r="N34"/>
  <c r="L34"/>
  <c r="G12" i="5"/>
  <c r="F12"/>
  <c r="E12"/>
  <c r="W31" i="3"/>
  <c r="E31"/>
  <c r="N31"/>
  <c r="L31"/>
  <c r="N29"/>
  <c r="L29"/>
  <c r="N28"/>
  <c r="L28"/>
  <c r="N27"/>
  <c r="L27"/>
  <c r="N25"/>
  <c r="L25"/>
  <c r="N23"/>
  <c r="L23"/>
  <c r="N22"/>
  <c r="L22"/>
  <c r="N21"/>
  <c r="L21"/>
  <c r="N20"/>
  <c r="L20"/>
  <c r="N18"/>
  <c r="L18"/>
  <c r="N17"/>
  <c r="L17"/>
  <c r="N14"/>
  <c r="L14"/>
  <c r="M9" i="6" l="1"/>
  <c r="I9"/>
  <c r="F9"/>
  <c r="M8"/>
  <c r="I8"/>
  <c r="F8"/>
  <c r="H1"/>
  <c r="B8" i="5"/>
  <c r="D8" i="3"/>
</calcChain>
</file>

<file path=xl/sharedStrings.xml><?xml version="1.0" encoding="utf-8"?>
<sst xmlns="http://schemas.openxmlformats.org/spreadsheetml/2006/main" count="743" uniqueCount="335">
  <si>
    <t>a</t>
  </si>
  <si>
    <t xml:space="preserve"> </t>
  </si>
  <si>
    <t>DPH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</si>
  <si>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</si>
  <si>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</si>
  <si>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</si>
  <si>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</si>
  <si>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</si>
  <si>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</si>
  <si>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</si>
  <si>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</si>
  <si>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</si>
  <si>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</si>
  <si>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</si>
  <si>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</si>
  <si>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</si>
  <si>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</si>
  <si>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</si>
  <si>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</si>
  <si>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</si>
  <si>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</si>
  <si>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</si>
  <si>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</si>
  <si>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</si>
  <si>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</si>
  <si>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</si>
  <si>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</si>
  <si>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</si>
  <si>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</si>
  <si>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</si>
  <si>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</si>
  <si>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</si>
  <si>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</si>
  <si>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</si>
  <si>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</si>
  <si>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</si>
  <si>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</si>
  <si>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</si>
  <si>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</si>
  <si>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</si>
  <si>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</si>
  <si>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</si>
  <si>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</si>
  <si>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</si>
  <si>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</si>
  <si>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</si>
  <si>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</si>
  <si>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</si>
  <si>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</si>
  <si>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</si>
  <si>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</si>
  <si>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</si>
  <si>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</si>
  <si>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</si>
  <si>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</si>
  <si>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</si>
  <si>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</si>
  <si>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</si>
  <si>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</si>
  <si>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</si>
  <si>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</si>
  <si>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</si>
  <si>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</si>
  <si>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</si>
  <si>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</si>
  <si>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</si>
  <si>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</si>
  <si>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</si>
  <si>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</si>
  <si>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</si>
  <si>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</si>
  <si>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</si>
  <si>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</si>
  <si>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</si>
  <si>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</si>
  <si>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</si>
  <si>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</si>
  <si>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</si>
  <si>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</si>
  <si>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</si>
  <si>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</si>
  <si>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</si>
  <si>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</si>
  <si>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</si>
  <si>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</si>
  <si>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</si>
  <si>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</si>
  <si>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</si>
  <si>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</si>
  <si>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</si>
  <si>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</si>
  <si>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</si>
  <si>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</si>
  <si>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</si>
  <si>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</si>
  <si>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</si>
  <si>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</si>
  <si>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</si>
  <si>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</si>
  <si>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</si>
  <si>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</si>
  <si>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</si>
  <si>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</si>
  <si>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</si>
  <si>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</si>
  <si>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</si>
  <si>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</si>
  <si>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</si>
  <si>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</si>
  <si>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</si>
  <si>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</si>
  <si>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</si>
  <si>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</si>
  <si>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</si>
  <si>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</si>
  <si>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</si>
  <si>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</si>
  <si>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                                        </t>
  </si>
  <si>
    <t xml:space="preserve">JKSO : </t>
  </si>
  <si>
    <t>Dátum: 25.09.2024</t>
  </si>
  <si>
    <t>Stavba : 1369 DW - Prípojky médií pre rozvojové územie DZ Energetika</t>
  </si>
  <si>
    <t>Objekt : SO 204 Preložka doplňovanej vody pre chladenie</t>
  </si>
  <si>
    <t>Časť : meracia šachta</t>
  </si>
  <si>
    <t>Ing. Lengyelová Jolana</t>
  </si>
  <si>
    <t xml:space="preserve"> Ing. Lengyelová Jolana</t>
  </si>
  <si>
    <t xml:space="preserve"> Stavba : 1369 DW - Prípojky médií pre rozvojové územie DZ Energetika</t>
  </si>
  <si>
    <t xml:space="preserve"> Objekt : SO 204 Preložka doplňovanej vody pre chladenie</t>
  </si>
  <si>
    <t>JKSO :</t>
  </si>
  <si>
    <t>25.09.2024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</si>
  <si>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</si>
  <si>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</si>
  <si>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</si>
  <si>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</si>
  <si>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</si>
  <si>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</si>
  <si>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</si>
  <si>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</si>
  <si>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</si>
  <si>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</si>
  <si>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</si>
  <si>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</si>
  <si>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</si>
  <si>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</si>
  <si>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</si>
  <si>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</si>
  <si>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</si>
  <si>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</si>
  <si>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131201202</t>
  </si>
  <si>
    <t>Hĺbenie jám zapaž. v horn. tr. 3 nad 100 do 1 000 m3</t>
  </si>
  <si>
    <t>m3</t>
  </si>
  <si>
    <t xml:space="preserve">                    </t>
  </si>
  <si>
    <t>13120-1202</t>
  </si>
  <si>
    <t>45.11.21</t>
  </si>
  <si>
    <t>EK</t>
  </si>
  <si>
    <t>S</t>
  </si>
  <si>
    <t>9,65*4,9*4,36 =   206,163</t>
  </si>
  <si>
    <t>0,5*9,65*4,9 =   23,643</t>
  </si>
  <si>
    <t>272</t>
  </si>
  <si>
    <t>131201209</t>
  </si>
  <si>
    <t>Príplatok za lepivosť horn. tr. 3</t>
  </si>
  <si>
    <t>13120-1209</t>
  </si>
  <si>
    <t>151101201</t>
  </si>
  <si>
    <t>Zhotovenie paženia stien výkopu príložné hl. do 4 m</t>
  </si>
  <si>
    <t>m2</t>
  </si>
  <si>
    <t>15110-1201</t>
  </si>
  <si>
    <t>3,86*(11,45*2+6,7*2) =   140,118</t>
  </si>
  <si>
    <t>151101211</t>
  </si>
  <si>
    <t>Odstránenie paženia stien výkopu príložné hl. do 4 m</t>
  </si>
  <si>
    <t>15110-1211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</si>
  <si>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</si>
  <si>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</si>
  <si>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</si>
  <si>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</si>
  <si>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</si>
  <si>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</si>
  <si>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162201101</t>
  </si>
  <si>
    <t>Vodorovné premiestnenie výkopu do 20 m horn. tr. 1-4</t>
  </si>
  <si>
    <t>16220-1101</t>
  </si>
  <si>
    <t>45.11.24</t>
  </si>
  <si>
    <t>93,67*2 =   187,340</t>
  </si>
  <si>
    <t>162701105</t>
  </si>
  <si>
    <t>Vodorovné premiestnenie výkopu do 10000 m horn. tr. 1-4</t>
  </si>
  <si>
    <t>16270-1105</t>
  </si>
  <si>
    <t>229,806-93,67 =   136,136</t>
  </si>
  <si>
    <t>167101101</t>
  </si>
  <si>
    <t>Nakladanie výkopku do 100 m3 v horn. tr. 1-4</t>
  </si>
  <si>
    <t>16710-1101</t>
  </si>
  <si>
    <t>253</t>
  </si>
  <si>
    <t>17120411100</t>
  </si>
  <si>
    <t>Uloženie sypaniny - poplatok</t>
  </si>
  <si>
    <t>17120-411100</t>
  </si>
  <si>
    <t>45.21.22</t>
  </si>
  <si>
    <t>174101001</t>
  </si>
  <si>
    <t>Zásyp zhutnený jám, šachiet, rýh, zárezov alebo okolo objektov do 100 m3</t>
  </si>
  <si>
    <t>17410-1001</t>
  </si>
  <si>
    <t>2,9*1*(11,45*2+4,7*2) =   93,670</t>
  </si>
  <si>
    <t xml:space="preserve">1 - ZEMNE PRÁCE  spolu: </t>
  </si>
  <si>
    <t>2 - ZÁKLADY</t>
  </si>
  <si>
    <t>002</t>
  </si>
  <si>
    <t>271571111</t>
  </si>
  <si>
    <t>Vankúš pod základy zo štrkopiesku triedeného</t>
  </si>
  <si>
    <t>27157-1111</t>
  </si>
  <si>
    <t>45.25.21</t>
  </si>
  <si>
    <t>0,4*9,65*4,9 =   18,914</t>
  </si>
  <si>
    <t xml:space="preserve">2 - ZÁKLADY  spolu: </t>
  </si>
  <si>
    <t>3 - ZVISLÉ A KOMPLETNÉ KONŠTRUKCIE</t>
  </si>
  <si>
    <t>211</t>
  </si>
  <si>
    <t>334359112</t>
  </si>
  <si>
    <t>Výrez debnenia pre prestup rúr betónovou konštrukciou DN 300</t>
  </si>
  <si>
    <t>kus</t>
  </si>
  <si>
    <t>33435-9112</t>
  </si>
  <si>
    <t>45.21.21</t>
  </si>
  <si>
    <t>334791115</t>
  </si>
  <si>
    <t>Prestup v betónových múroch z plastových rúr DN do 250</t>
  </si>
  <si>
    <t>m</t>
  </si>
  <si>
    <t>33479-1115</t>
  </si>
  <si>
    <t>011</t>
  </si>
  <si>
    <t>346244612</t>
  </si>
  <si>
    <t>Izolačné primurovky z tehál Porotherm CDm na MC10 hr. 115 mm</t>
  </si>
  <si>
    <t>34624-4612</t>
  </si>
  <si>
    <t>45.25.50</t>
  </si>
  <si>
    <t>015</t>
  </si>
  <si>
    <t>380326132</t>
  </si>
  <si>
    <t>Kompletné konštr. bet. žel. vodost. tr. V 4 T 0 C 25/30 hr. 150-300 mm</t>
  </si>
  <si>
    <t>38032-6132</t>
  </si>
  <si>
    <t>45.21.64</t>
  </si>
  <si>
    <t>9,45*4,7*0,35+2,86*0,35*(9,45*2+4*2)+0,25*0,3*(1,1*2+0,6*2)*4 =   43,492</t>
  </si>
  <si>
    <t>(9,45*4,7-0,36*4)*0,3 =   12,893</t>
  </si>
  <si>
    <t>380356241</t>
  </si>
  <si>
    <t>Debnenie komplet. konšt. neomietaných plôch rovinných z bet. vodost., zhotovenie</t>
  </si>
  <si>
    <t>38035-6241</t>
  </si>
  <si>
    <t>3,51*(9,45*2+4,7*2)+0,6*1,1*4*4+2,86*(4*2+8,75*2) =   182,823</t>
  </si>
  <si>
    <t>380356242</t>
  </si>
  <si>
    <t>Debnenie komplet. konšt. neomietaných plôch rovinných z bet. vodost., odstránenie</t>
  </si>
  <si>
    <t>38035-6242</t>
  </si>
  <si>
    <t>380361006</t>
  </si>
  <si>
    <t>Výstuž kompletných konštrukcií z ocele B500 /Bst 500/ (10505)</t>
  </si>
  <si>
    <t>t</t>
  </si>
  <si>
    <t>38036-1006</t>
  </si>
  <si>
    <t>3,436448+0,187544+2,872252 =   6,496</t>
  </si>
  <si>
    <t xml:space="preserve">3 - ZVISLÉ A KOMPLETNÉ KONŠTRUKCIE  spolu: </t>
  </si>
  <si>
    <t>4 - VODOROVNÉ KONŠTRUKCIE</t>
  </si>
  <si>
    <t>411351101</t>
  </si>
  <si>
    <t>Debnenie stropov doskových zhotovenie</t>
  </si>
  <si>
    <t>41135-1101</t>
  </si>
  <si>
    <t>45.25.32</t>
  </si>
  <si>
    <t>4*8,75 =   35,000</t>
  </si>
  <si>
    <t>411351102</t>
  </si>
  <si>
    <t>Debnenie stropov doskových odstránenie</t>
  </si>
  <si>
    <t>41135-1102</t>
  </si>
  <si>
    <t>411354173</t>
  </si>
  <si>
    <t>Podperná konštr. stropov pre zaťaženie do 12 kPa zhotovenie</t>
  </si>
  <si>
    <t>41135-4173</t>
  </si>
  <si>
    <t>411354174</t>
  </si>
  <si>
    <t>Podperná konštr. stropov pre zaťaženie do 12 kPa odstránenie</t>
  </si>
  <si>
    <t>41135-4174</t>
  </si>
  <si>
    <t xml:space="preserve">4 - VODOROVNÉ KONŠTRUKCIE  spolu: </t>
  </si>
  <si>
    <t>6 - ÚPRAVY POVRCHOV, PODLAHY, VÝPLNE</t>
  </si>
  <si>
    <t>631313511</t>
  </si>
  <si>
    <t>Mazanina z betónu prostého tr. C12/15 hr. 8-12 cm</t>
  </si>
  <si>
    <t>63131-3511</t>
  </si>
  <si>
    <t>0,1*9,65*4,9 =   4,729</t>
  </si>
  <si>
    <t>632450134</t>
  </si>
  <si>
    <t>Vyrovnávací cementový poter zhotovenie v ploche zo suchých zmesí hr. 50 mm</t>
  </si>
  <si>
    <t>63245-0134</t>
  </si>
  <si>
    <t xml:space="preserve">6 - ÚPRAVY POVRCHOV, PODLAHY, VÝPLNE  spolu: </t>
  </si>
  <si>
    <t>8 - RÚROVÉ VEDENIA</t>
  </si>
  <si>
    <t>271</t>
  </si>
  <si>
    <t>899103111</t>
  </si>
  <si>
    <t>Osadenie poklopov liatinových, oceľových s rámom nad 100 do 150 kg</t>
  </si>
  <si>
    <t>89910-3111</t>
  </si>
  <si>
    <t>45.21.41</t>
  </si>
  <si>
    <t>MAT</t>
  </si>
  <si>
    <t>5524303001</t>
  </si>
  <si>
    <t>Poklop kompozitný 600x600 +rám  nosnosť 12,5t</t>
  </si>
  <si>
    <t>28.75.11</t>
  </si>
  <si>
    <t>EZ</t>
  </si>
  <si>
    <t>899502111</t>
  </si>
  <si>
    <t>Stúpadlá rebríkové  zapustené osadené pri murovaní a betónovaní</t>
  </si>
  <si>
    <t>89950-2111</t>
  </si>
  <si>
    <t xml:space="preserve">8 - RÚROVÉ VEDENIA  spolu: </t>
  </si>
  <si>
    <t>9 - OSTATNÉ KONŠTRUKCIE A PRÁCE</t>
  </si>
  <si>
    <t>003</t>
  </si>
  <si>
    <t>941955003</t>
  </si>
  <si>
    <t>Lešenie ľahké prac. pomocné výš. podlahy do 2,5 m</t>
  </si>
  <si>
    <t>94195-5003</t>
  </si>
  <si>
    <t>45.25.10</t>
  </si>
  <si>
    <t>9,45*2+6,7*2+2*4 =   40,300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</si>
  <si>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</si>
  <si>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</si>
  <si>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</si>
  <si>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</si>
  <si>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</si>
  <si>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>711471051</t>
  </si>
  <si>
    <t>Zhotovenie izolácie tlakovej položením fólie PVC voľne vodor.</t>
  </si>
  <si>
    <t>I</t>
  </si>
  <si>
    <t>71147-1051</t>
  </si>
  <si>
    <t>45.22.20</t>
  </si>
  <si>
    <t>IK</t>
  </si>
  <si>
    <t>9,45*4,7*2 =   88,830</t>
  </si>
  <si>
    <t>283220760</t>
  </si>
  <si>
    <t>Fólia HYDROIZOL DR.801 hr. 1,5 š.1300mm</t>
  </si>
  <si>
    <t>25.21.30</t>
  </si>
  <si>
    <t>IZ</t>
  </si>
  <si>
    <t>88,83*1,12+119,798*1,12 =   233,663</t>
  </si>
  <si>
    <t>711472051</t>
  </si>
  <si>
    <t>Zhotovenie izolácie tlakovej položením fólie PVC voľne zvislá</t>
  </si>
  <si>
    <t>71147-2051</t>
  </si>
  <si>
    <t>1,1*4*0,6*4+3,86*(9,45*2+4,7*2) =   119,798</t>
  </si>
  <si>
    <t>711491171</t>
  </si>
  <si>
    <t>Zhotovenie izolácie tlakovej položením podkladnej textílie vodor.</t>
  </si>
  <si>
    <t>71149-1171</t>
  </si>
  <si>
    <t>711491172</t>
  </si>
  <si>
    <t>Zhotovenie izolácie tlakovej položením ochrannej textílie vodor.</t>
  </si>
  <si>
    <t>71149-1172</t>
  </si>
  <si>
    <t>693665120</t>
  </si>
  <si>
    <t>Geotextília polypropylénová TATRATEX PP 300g/m2</t>
  </si>
  <si>
    <t>17.20.10</t>
  </si>
  <si>
    <t>88,83*2*1,05+119,798*1,05 =   312,331</t>
  </si>
  <si>
    <t>711491271</t>
  </si>
  <si>
    <t>Zhotovenie izolácie tlakovej položením podkladnej textílie zvislej</t>
  </si>
  <si>
    <t>71149-1271</t>
  </si>
  <si>
    <t>711491272</t>
  </si>
  <si>
    <t>Zhotovenie izolácie tlakovej položením ochrannej textílie zvislej</t>
  </si>
  <si>
    <t>71149-1272</t>
  </si>
  <si>
    <t>711777378</t>
  </si>
  <si>
    <t>Opracovanie rúrových prestupov na prírubu termoplast. s dotesn. tmelom do 500 mm</t>
  </si>
  <si>
    <t>71177-7378</t>
  </si>
  <si>
    <t>711777478</t>
  </si>
  <si>
    <t>Opracovanie rúrových prestupov na prírubu termoplast. s dotesn. tmelom do 1000mm</t>
  </si>
  <si>
    <t>71177-7478</t>
  </si>
  <si>
    <t xml:space="preserve">711 - Izolácie proti vode a vlhkosti  spolu: </t>
  </si>
  <si>
    <t xml:space="preserve">PRÁCE A DODÁVKY PSV  spolu: </t>
  </si>
  <si>
    <t>Za rozpočet celkom</t>
  </si>
  <si>
    <t>Figura</t>
  </si>
</sst>
</file>

<file path=xl/styles.xml><?xml version="1.0" encoding="utf-8"?>
<styleSheet xmlns="http://schemas.openxmlformats.org/spreadsheetml/2006/main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6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1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46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48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1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/>
    </xf>
    <xf numFmtId="0" fontId="1" fillId="0" borderId="50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 applyProtection="1"/>
    <xf numFmtId="0" fontId="1" fillId="0" borderId="48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 applyProtection="1">
      <alignment horizontal="left"/>
    </xf>
    <xf numFmtId="0" fontId="1" fillId="0" borderId="46" xfId="0" applyFont="1" applyBorder="1" applyAlignment="1" applyProtection="1">
      <alignment horizontal="right"/>
    </xf>
    <xf numFmtId="49" fontId="1" fillId="0" borderId="48" xfId="0" applyNumberFormat="1" applyFont="1" applyBorder="1" applyAlignment="1" applyProtection="1">
      <alignment horizontal="left"/>
    </xf>
    <xf numFmtId="0" fontId="1" fillId="0" borderId="48" xfId="0" applyFont="1" applyBorder="1" applyProtection="1"/>
    <xf numFmtId="0" fontId="1" fillId="0" borderId="48" xfId="0" applyFont="1" applyBorder="1" applyAlignment="1" applyProtection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/>
    </xf>
    <xf numFmtId="49" fontId="16" fillId="0" borderId="0" xfId="0" applyNumberFormat="1" applyFont="1" applyAlignment="1" applyProtection="1">
      <alignment horizontal="left" vertical="top" wrapText="1"/>
    </xf>
    <xf numFmtId="172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71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0" fontId="16" fillId="0" borderId="0" xfId="0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71" fontId="15" fillId="0" borderId="0" xfId="0" applyNumberFormat="1" applyFont="1" applyAlignment="1" applyProtection="1">
      <alignment vertical="top"/>
    </xf>
    <xf numFmtId="172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  <xf numFmtId="0" fontId="1" fillId="0" borderId="47" xfId="0" applyFont="1" applyBorder="1" applyAlignment="1" applyProtection="1">
      <alignment horizontal="center"/>
    </xf>
    <xf numFmtId="0" fontId="1" fillId="0" borderId="51" xfId="0" applyFont="1" applyBorder="1" applyAlignment="1" applyProtection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99"/>
  <sheetViews>
    <sheetView showGridLines="0" tabSelected="1" workbookViewId="0">
      <pane xSplit="4" ySplit="10" topLeftCell="E74" activePane="bottomRight" state="frozen"/>
      <selection pane="topRight"/>
      <selection pane="bottomLeft"/>
      <selection pane="bottomRight" activeCell="C101" sqref="C101"/>
    </sheetView>
  </sheetViews>
  <sheetFormatPr defaultColWidth="9" defaultRowHeight="13.5"/>
  <cols>
    <col min="1" max="1" width="6.7109375" style="93" customWidth="1"/>
    <col min="2" max="2" width="3.7109375" style="94" customWidth="1"/>
    <col min="3" max="3" width="13" style="95" customWidth="1"/>
    <col min="4" max="4" width="45.7109375" style="96" customWidth="1"/>
    <col min="5" max="5" width="11.28515625" style="97" customWidth="1"/>
    <col min="6" max="6" width="5.85546875" style="98" customWidth="1"/>
    <col min="7" max="7" width="8.7109375" style="99" customWidth="1"/>
    <col min="8" max="10" width="9.7109375" style="99" customWidth="1"/>
    <col min="11" max="11" width="7.42578125" style="100" customWidth="1"/>
    <col min="12" max="12" width="8.28515625" style="100" customWidth="1"/>
    <col min="13" max="13" width="7.140625" style="97" customWidth="1"/>
    <col min="14" max="14" width="7" style="97" customWidth="1"/>
    <col min="15" max="15" width="3.5703125" style="98" customWidth="1"/>
    <col min="16" max="16" width="12.7109375" style="98" customWidth="1"/>
    <col min="17" max="19" width="11.28515625" style="97" customWidth="1"/>
    <col min="20" max="20" width="10.5703125" style="101" customWidth="1"/>
    <col min="21" max="21" width="10.28515625" style="101" customWidth="1"/>
    <col min="22" max="22" width="5.7109375" style="101" customWidth="1"/>
    <col min="23" max="23" width="9.140625" style="97" customWidth="1"/>
    <col min="24" max="25" width="11.85546875" style="102" customWidth="1"/>
    <col min="26" max="26" width="7.5703125" style="95" customWidth="1"/>
    <col min="27" max="27" width="12.7109375" style="95" customWidth="1"/>
    <col min="28" max="28" width="4.28515625" style="98" customWidth="1"/>
    <col min="29" max="30" width="2.7109375" style="98" customWidth="1"/>
    <col min="31" max="34" width="9.140625" style="103" customWidth="1"/>
    <col min="35" max="35" width="9.140625" style="71" customWidth="1"/>
    <col min="36" max="37" width="9.140625" style="71" hidden="1" customWidth="1"/>
    <col min="38" max="1024" width="9" style="104"/>
  </cols>
  <sheetData>
    <row r="1" spans="1:37" s="71" customFormat="1" ht="12.75" customHeight="1">
      <c r="A1" s="75" t="s">
        <v>3</v>
      </c>
      <c r="G1" s="72"/>
      <c r="I1" s="75" t="s">
        <v>117</v>
      </c>
      <c r="J1" s="72"/>
      <c r="K1" s="73"/>
      <c r="Q1" s="74"/>
      <c r="R1" s="74"/>
      <c r="S1" s="74"/>
      <c r="X1" s="102"/>
      <c r="Y1" s="102"/>
      <c r="Z1" s="120" t="s">
        <v>5</v>
      </c>
      <c r="AA1" s="120" t="s">
        <v>6</v>
      </c>
      <c r="AB1" s="68" t="s">
        <v>7</v>
      </c>
      <c r="AC1" s="68" t="s">
        <v>8</v>
      </c>
      <c r="AD1" s="68" t="s">
        <v>9</v>
      </c>
      <c r="AE1" s="121" t="s">
        <v>10</v>
      </c>
      <c r="AF1" s="122" t="s">
        <v>11</v>
      </c>
    </row>
    <row r="2" spans="1:37" s="71" customFormat="1" ht="12.75">
      <c r="A2" s="75" t="s">
        <v>12</v>
      </c>
      <c r="G2" s="72"/>
      <c r="H2" s="105"/>
      <c r="I2" s="75" t="s">
        <v>118</v>
      </c>
      <c r="J2" s="72"/>
      <c r="K2" s="73"/>
      <c r="Q2" s="74"/>
      <c r="R2" s="74"/>
      <c r="S2" s="74"/>
      <c r="X2" s="102"/>
      <c r="Y2" s="102"/>
      <c r="Z2" s="120" t="s">
        <v>13</v>
      </c>
      <c r="AA2" s="70" t="s">
        <v>14</v>
      </c>
      <c r="AB2" s="69" t="s">
        <v>15</v>
      </c>
      <c r="AC2" s="69"/>
      <c r="AD2" s="70"/>
      <c r="AE2" s="121">
        <v>1</v>
      </c>
      <c r="AF2" s="123">
        <v>123.5</v>
      </c>
    </row>
    <row r="3" spans="1:37" s="71" customFormat="1" ht="12.75">
      <c r="A3" s="75" t="s">
        <v>16</v>
      </c>
      <c r="G3" s="72"/>
      <c r="I3" s="75" t="s">
        <v>119</v>
      </c>
      <c r="J3" s="72"/>
      <c r="K3" s="73"/>
      <c r="Q3" s="74"/>
      <c r="R3" s="74"/>
      <c r="S3" s="74"/>
      <c r="X3" s="102"/>
      <c r="Y3" s="102"/>
      <c r="Z3" s="120" t="s">
        <v>17</v>
      </c>
      <c r="AA3" s="70" t="s">
        <v>18</v>
      </c>
      <c r="AB3" s="69" t="s">
        <v>15</v>
      </c>
      <c r="AC3" s="69" t="s">
        <v>19</v>
      </c>
      <c r="AD3" s="70" t="s">
        <v>20</v>
      </c>
      <c r="AE3" s="121">
        <v>2</v>
      </c>
      <c r="AF3" s="124">
        <v>123.46</v>
      </c>
    </row>
    <row r="4" spans="1:37" s="71" customFormat="1" ht="12.75">
      <c r="Q4" s="74"/>
      <c r="R4" s="74"/>
      <c r="S4" s="74"/>
      <c r="X4" s="102"/>
      <c r="Y4" s="102"/>
      <c r="Z4" s="120" t="s">
        <v>21</v>
      </c>
      <c r="AA4" s="70" t="s">
        <v>22</v>
      </c>
      <c r="AB4" s="69" t="s">
        <v>15</v>
      </c>
      <c r="AC4" s="69"/>
      <c r="AD4" s="70"/>
      <c r="AE4" s="121">
        <v>3</v>
      </c>
      <c r="AF4" s="125">
        <v>123.45699999999999</v>
      </c>
    </row>
    <row r="5" spans="1:37" s="71" customFormat="1" ht="12.75">
      <c r="A5" s="75" t="s">
        <v>120</v>
      </c>
      <c r="Q5" s="74"/>
      <c r="R5" s="74"/>
      <c r="S5" s="74"/>
      <c r="X5" s="102"/>
      <c r="Y5" s="102"/>
      <c r="Z5" s="120" t="s">
        <v>23</v>
      </c>
      <c r="AA5" s="70" t="s">
        <v>18</v>
      </c>
      <c r="AB5" s="69" t="s">
        <v>15</v>
      </c>
      <c r="AC5" s="69" t="s">
        <v>19</v>
      </c>
      <c r="AD5" s="70" t="s">
        <v>20</v>
      </c>
      <c r="AE5" s="121">
        <v>4</v>
      </c>
      <c r="AF5" s="126">
        <v>123.4567</v>
      </c>
    </row>
    <row r="6" spans="1:37" s="71" customFormat="1" ht="12.75">
      <c r="A6" s="75" t="s">
        <v>121</v>
      </c>
      <c r="Q6" s="74"/>
      <c r="R6" s="74"/>
      <c r="S6" s="74"/>
      <c r="X6" s="102"/>
      <c r="Y6" s="102"/>
      <c r="Z6" s="105"/>
      <c r="AA6" s="105"/>
      <c r="AE6" s="121" t="s">
        <v>24</v>
      </c>
      <c r="AF6" s="124">
        <v>123.46</v>
      </c>
    </row>
    <row r="7" spans="1:37" s="71" customFormat="1" ht="12.75">
      <c r="A7" s="75" t="s">
        <v>122</v>
      </c>
      <c r="Q7" s="74"/>
      <c r="R7" s="74"/>
      <c r="S7" s="74"/>
      <c r="X7" s="102"/>
      <c r="Y7" s="102"/>
      <c r="Z7" s="105"/>
      <c r="AA7" s="105"/>
    </row>
    <row r="8" spans="1:37" s="71" customFormat="1">
      <c r="A8" s="71" t="s">
        <v>123</v>
      </c>
      <c r="B8" s="106"/>
      <c r="C8" s="107"/>
      <c r="D8" s="76" t="str">
        <f>CONCATENATE(AA2," ",AB2," ",AC2," ",AD2)</f>
        <v xml:space="preserve">Prehľad rozpočtových nákladov v EUR  </v>
      </c>
      <c r="E8" s="74"/>
      <c r="G8" s="72"/>
      <c r="H8" s="72"/>
      <c r="I8" s="72"/>
      <c r="J8" s="72"/>
      <c r="K8" s="73"/>
      <c r="L8" s="73"/>
      <c r="M8" s="74"/>
      <c r="N8" s="74"/>
      <c r="Q8" s="74"/>
      <c r="R8" s="74"/>
      <c r="S8" s="74"/>
      <c r="X8" s="102"/>
      <c r="Y8" s="102"/>
      <c r="Z8" s="105"/>
      <c r="AA8" s="105"/>
      <c r="AE8" s="98"/>
      <c r="AF8" s="98"/>
      <c r="AG8" s="98"/>
      <c r="AH8" s="98"/>
    </row>
    <row r="9" spans="1:37">
      <c r="A9" s="77" t="s">
        <v>25</v>
      </c>
      <c r="B9" s="77" t="s">
        <v>26</v>
      </c>
      <c r="C9" s="77" t="s">
        <v>27</v>
      </c>
      <c r="D9" s="77" t="s">
        <v>28</v>
      </c>
      <c r="E9" s="77" t="s">
        <v>29</v>
      </c>
      <c r="F9" s="77" t="s">
        <v>30</v>
      </c>
      <c r="G9" s="77" t="s">
        <v>31</v>
      </c>
      <c r="H9" s="77" t="s">
        <v>32</v>
      </c>
      <c r="I9" s="77" t="s">
        <v>33</v>
      </c>
      <c r="J9" s="77" t="s">
        <v>34</v>
      </c>
      <c r="K9" s="155" t="s">
        <v>35</v>
      </c>
      <c r="L9" s="155"/>
      <c r="M9" s="156" t="s">
        <v>36</v>
      </c>
      <c r="N9" s="156"/>
      <c r="O9" s="77" t="s">
        <v>2</v>
      </c>
      <c r="P9" s="109" t="s">
        <v>37</v>
      </c>
      <c r="Q9" s="77" t="s">
        <v>29</v>
      </c>
      <c r="R9" s="77" t="s">
        <v>29</v>
      </c>
      <c r="S9" s="109" t="s">
        <v>29</v>
      </c>
      <c r="T9" s="111" t="s">
        <v>38</v>
      </c>
      <c r="U9" s="112" t="s">
        <v>39</v>
      </c>
      <c r="V9" s="113" t="s">
        <v>40</v>
      </c>
      <c r="W9" s="77" t="s">
        <v>41</v>
      </c>
      <c r="X9" s="114" t="s">
        <v>27</v>
      </c>
      <c r="Y9" s="114" t="s">
        <v>27</v>
      </c>
      <c r="Z9" s="127" t="s">
        <v>42</v>
      </c>
      <c r="AA9" s="127" t="s">
        <v>43</v>
      </c>
      <c r="AB9" s="77" t="s">
        <v>40</v>
      </c>
      <c r="AC9" s="77" t="s">
        <v>44</v>
      </c>
      <c r="AD9" s="77" t="s">
        <v>45</v>
      </c>
      <c r="AE9" s="128" t="s">
        <v>46</v>
      </c>
      <c r="AF9" s="128" t="s">
        <v>47</v>
      </c>
      <c r="AG9" s="128" t="s">
        <v>29</v>
      </c>
      <c r="AH9" s="128" t="s">
        <v>48</v>
      </c>
      <c r="AJ9" s="71" t="s">
        <v>140</v>
      </c>
      <c r="AK9" s="71" t="s">
        <v>142</v>
      </c>
    </row>
    <row r="10" spans="1:37">
      <c r="A10" s="79" t="s">
        <v>49</v>
      </c>
      <c r="B10" s="79" t="s">
        <v>50</v>
      </c>
      <c r="C10" s="108"/>
      <c r="D10" s="79" t="s">
        <v>51</v>
      </c>
      <c r="E10" s="79" t="s">
        <v>52</v>
      </c>
      <c r="F10" s="79" t="s">
        <v>53</v>
      </c>
      <c r="G10" s="79" t="s">
        <v>54</v>
      </c>
      <c r="H10" s="79"/>
      <c r="I10" s="79" t="s">
        <v>55</v>
      </c>
      <c r="J10" s="79"/>
      <c r="K10" s="79" t="s">
        <v>31</v>
      </c>
      <c r="L10" s="79" t="s">
        <v>34</v>
      </c>
      <c r="M10" s="110" t="s">
        <v>31</v>
      </c>
      <c r="N10" s="79" t="s">
        <v>34</v>
      </c>
      <c r="O10" s="79" t="s">
        <v>56</v>
      </c>
      <c r="P10" s="110"/>
      <c r="Q10" s="79" t="s">
        <v>57</v>
      </c>
      <c r="R10" s="79" t="s">
        <v>58</v>
      </c>
      <c r="S10" s="110" t="s">
        <v>59</v>
      </c>
      <c r="T10" s="115" t="s">
        <v>60</v>
      </c>
      <c r="U10" s="116" t="s">
        <v>61</v>
      </c>
      <c r="V10" s="117" t="s">
        <v>62</v>
      </c>
      <c r="W10" s="118"/>
      <c r="X10" s="119" t="s">
        <v>63</v>
      </c>
      <c r="Y10" s="119"/>
      <c r="Z10" s="129" t="s">
        <v>64</v>
      </c>
      <c r="AA10" s="129" t="s">
        <v>49</v>
      </c>
      <c r="AB10" s="79" t="s">
        <v>65</v>
      </c>
      <c r="AC10" s="130"/>
      <c r="AD10" s="130"/>
      <c r="AE10" s="131"/>
      <c r="AF10" s="131"/>
      <c r="AG10" s="131"/>
      <c r="AH10" s="131"/>
      <c r="AJ10" s="71" t="s">
        <v>141</v>
      </c>
      <c r="AK10" s="71" t="s">
        <v>143</v>
      </c>
    </row>
    <row r="12" spans="1:37">
      <c r="B12" s="141" t="s">
        <v>144</v>
      </c>
    </row>
    <row r="13" spans="1:37">
      <c r="B13" s="95" t="s">
        <v>145</v>
      </c>
    </row>
    <row r="14" spans="1:37">
      <c r="A14" s="93">
        <v>1</v>
      </c>
      <c r="B14" s="94" t="s">
        <v>146</v>
      </c>
      <c r="C14" s="95" t="s">
        <v>147</v>
      </c>
      <c r="D14" s="96" t="s">
        <v>148</v>
      </c>
      <c r="E14" s="97">
        <v>229.80600000000001</v>
      </c>
      <c r="F14" s="98" t="s">
        <v>149</v>
      </c>
      <c r="L14" s="100">
        <f>E14*K14</f>
        <v>0</v>
      </c>
      <c r="N14" s="97">
        <f>E14*M14</f>
        <v>0</v>
      </c>
      <c r="O14" s="98">
        <v>20</v>
      </c>
      <c r="P14" s="98" t="s">
        <v>150</v>
      </c>
      <c r="V14" s="101" t="s">
        <v>112</v>
      </c>
      <c r="W14" s="97">
        <v>319.43</v>
      </c>
      <c r="X14" s="142" t="s">
        <v>151</v>
      </c>
      <c r="Y14" s="142" t="s">
        <v>147</v>
      </c>
      <c r="Z14" s="95" t="s">
        <v>152</v>
      </c>
      <c r="AB14" s="98">
        <v>1</v>
      </c>
      <c r="AJ14" s="71" t="s">
        <v>153</v>
      </c>
      <c r="AK14" s="71" t="s">
        <v>154</v>
      </c>
    </row>
    <row r="15" spans="1:37">
      <c r="D15" s="143" t="s">
        <v>155</v>
      </c>
      <c r="E15" s="144"/>
      <c r="F15" s="145"/>
      <c r="G15" s="146"/>
      <c r="H15" s="146"/>
      <c r="I15" s="146"/>
      <c r="J15" s="146"/>
      <c r="K15" s="147"/>
      <c r="L15" s="147"/>
      <c r="M15" s="144"/>
      <c r="N15" s="144"/>
      <c r="O15" s="145"/>
      <c r="P15" s="145"/>
      <c r="Q15" s="144"/>
      <c r="R15" s="144"/>
      <c r="S15" s="144"/>
      <c r="T15" s="148"/>
      <c r="U15" s="148"/>
      <c r="V15" s="148" t="s">
        <v>0</v>
      </c>
      <c r="W15" s="144"/>
      <c r="X15" s="149"/>
    </row>
    <row r="16" spans="1:37">
      <c r="D16" s="143" t="s">
        <v>156</v>
      </c>
      <c r="E16" s="144"/>
      <c r="F16" s="145"/>
      <c r="G16" s="146"/>
      <c r="H16" s="146"/>
      <c r="I16" s="146"/>
      <c r="J16" s="146"/>
      <c r="K16" s="147"/>
      <c r="L16" s="147"/>
      <c r="M16" s="144"/>
      <c r="N16" s="144"/>
      <c r="O16" s="145"/>
      <c r="P16" s="145"/>
      <c r="Q16" s="144"/>
      <c r="R16" s="144"/>
      <c r="S16" s="144"/>
      <c r="T16" s="148"/>
      <c r="U16" s="148"/>
      <c r="V16" s="148" t="s">
        <v>0</v>
      </c>
      <c r="W16" s="144"/>
      <c r="X16" s="149"/>
    </row>
    <row r="17" spans="1:37">
      <c r="A17" s="93">
        <v>2</v>
      </c>
      <c r="B17" s="94" t="s">
        <v>157</v>
      </c>
      <c r="C17" s="95" t="s">
        <v>158</v>
      </c>
      <c r="D17" s="96" t="s">
        <v>159</v>
      </c>
      <c r="E17" s="97">
        <v>114.90300000000001</v>
      </c>
      <c r="F17" s="98" t="s">
        <v>149</v>
      </c>
      <c r="L17" s="100">
        <f>E17*K17</f>
        <v>0</v>
      </c>
      <c r="N17" s="97">
        <f>E17*M17</f>
        <v>0</v>
      </c>
      <c r="O17" s="98">
        <v>20</v>
      </c>
      <c r="P17" s="98" t="s">
        <v>150</v>
      </c>
      <c r="V17" s="101" t="s">
        <v>112</v>
      </c>
      <c r="W17" s="97">
        <v>11.146000000000001</v>
      </c>
      <c r="X17" s="142" t="s">
        <v>160</v>
      </c>
      <c r="Y17" s="142" t="s">
        <v>158</v>
      </c>
      <c r="Z17" s="95" t="s">
        <v>152</v>
      </c>
      <c r="AB17" s="98">
        <v>1</v>
      </c>
      <c r="AJ17" s="71" t="s">
        <v>153</v>
      </c>
      <c r="AK17" s="71" t="s">
        <v>154</v>
      </c>
    </row>
    <row r="18" spans="1:37">
      <c r="A18" s="93">
        <v>3</v>
      </c>
      <c r="B18" s="94" t="s">
        <v>157</v>
      </c>
      <c r="C18" s="95" t="s">
        <v>161</v>
      </c>
      <c r="D18" s="96" t="s">
        <v>162</v>
      </c>
      <c r="E18" s="97">
        <v>140.11799999999999</v>
      </c>
      <c r="F18" s="98" t="s">
        <v>163</v>
      </c>
      <c r="K18" s="100">
        <v>2.5000000000000001E-4</v>
      </c>
      <c r="L18" s="100">
        <f>E18*K18</f>
        <v>3.5029499999999998E-2</v>
      </c>
      <c r="N18" s="97">
        <f>E18*M18</f>
        <v>0</v>
      </c>
      <c r="O18" s="98">
        <v>20</v>
      </c>
      <c r="P18" s="98" t="s">
        <v>150</v>
      </c>
      <c r="V18" s="101" t="s">
        <v>112</v>
      </c>
      <c r="W18" s="97">
        <v>21.858000000000001</v>
      </c>
      <c r="X18" s="142" t="s">
        <v>164</v>
      </c>
      <c r="Y18" s="142" t="s">
        <v>161</v>
      </c>
      <c r="Z18" s="95" t="s">
        <v>152</v>
      </c>
      <c r="AB18" s="98">
        <v>1</v>
      </c>
      <c r="AJ18" s="71" t="s">
        <v>153</v>
      </c>
      <c r="AK18" s="71" t="s">
        <v>154</v>
      </c>
    </row>
    <row r="19" spans="1:37">
      <c r="D19" s="143" t="s">
        <v>165</v>
      </c>
      <c r="E19" s="144"/>
      <c r="F19" s="145"/>
      <c r="G19" s="146"/>
      <c r="H19" s="146"/>
      <c r="I19" s="146"/>
      <c r="J19" s="146"/>
      <c r="K19" s="147"/>
      <c r="L19" s="147"/>
      <c r="M19" s="144"/>
      <c r="N19" s="144"/>
      <c r="O19" s="145"/>
      <c r="P19" s="145"/>
      <c r="Q19" s="144"/>
      <c r="R19" s="144"/>
      <c r="S19" s="144"/>
      <c r="T19" s="148"/>
      <c r="U19" s="148"/>
      <c r="V19" s="148" t="s">
        <v>0</v>
      </c>
      <c r="W19" s="144"/>
      <c r="X19" s="149"/>
    </row>
    <row r="20" spans="1:37">
      <c r="A20" s="93">
        <v>4</v>
      </c>
      <c r="B20" s="94" t="s">
        <v>157</v>
      </c>
      <c r="C20" s="95" t="s">
        <v>166</v>
      </c>
      <c r="D20" s="96" t="s">
        <v>167</v>
      </c>
      <c r="E20" s="97">
        <v>140.11799999999999</v>
      </c>
      <c r="F20" s="98" t="s">
        <v>163</v>
      </c>
      <c r="L20" s="100">
        <f>E20*K20</f>
        <v>0</v>
      </c>
      <c r="N20" s="97">
        <f>E20*M20</f>
        <v>0</v>
      </c>
      <c r="O20" s="98">
        <v>20</v>
      </c>
      <c r="P20" s="98" t="s">
        <v>150</v>
      </c>
      <c r="V20" s="101" t="s">
        <v>112</v>
      </c>
      <c r="W20" s="97">
        <v>13.311</v>
      </c>
      <c r="X20" s="142" t="s">
        <v>168</v>
      </c>
      <c r="Y20" s="142" t="s">
        <v>166</v>
      </c>
      <c r="Z20" s="95" t="s">
        <v>152</v>
      </c>
      <c r="AB20" s="98">
        <v>1</v>
      </c>
      <c r="AJ20" s="71" t="s">
        <v>153</v>
      </c>
      <c r="AK20" s="71" t="s">
        <v>154</v>
      </c>
    </row>
    <row r="21" spans="1:37">
      <c r="A21" s="93">
        <v>5</v>
      </c>
      <c r="B21" s="94" t="s">
        <v>146</v>
      </c>
      <c r="C21" s="95" t="s">
        <v>169</v>
      </c>
      <c r="D21" s="96" t="s">
        <v>170</v>
      </c>
      <c r="E21" s="97">
        <v>140.11799999999999</v>
      </c>
      <c r="F21" s="98" t="s">
        <v>163</v>
      </c>
      <c r="K21" s="100">
        <v>7.7999999999999999E-4</v>
      </c>
      <c r="L21" s="100">
        <f>E21*K21</f>
        <v>0.10929203999999999</v>
      </c>
      <c r="N21" s="97">
        <f>E21*M21</f>
        <v>0</v>
      </c>
      <c r="O21" s="98">
        <v>20</v>
      </c>
      <c r="P21" s="98" t="s">
        <v>150</v>
      </c>
      <c r="V21" s="101" t="s">
        <v>112</v>
      </c>
      <c r="W21" s="97">
        <v>39.652999999999999</v>
      </c>
      <c r="X21" s="142" t="s">
        <v>171</v>
      </c>
      <c r="Y21" s="142" t="s">
        <v>169</v>
      </c>
      <c r="Z21" s="95" t="s">
        <v>152</v>
      </c>
      <c r="AB21" s="98">
        <v>1</v>
      </c>
      <c r="AJ21" s="71" t="s">
        <v>153</v>
      </c>
      <c r="AK21" s="71" t="s">
        <v>154</v>
      </c>
    </row>
    <row r="22" spans="1:37">
      <c r="A22" s="93">
        <v>6</v>
      </c>
      <c r="B22" s="94" t="s">
        <v>146</v>
      </c>
      <c r="C22" s="95" t="s">
        <v>172</v>
      </c>
      <c r="D22" s="96" t="s">
        <v>173</v>
      </c>
      <c r="E22" s="97">
        <v>140.11799999999999</v>
      </c>
      <c r="F22" s="98" t="s">
        <v>163</v>
      </c>
      <c r="L22" s="100">
        <f>E22*K22</f>
        <v>0</v>
      </c>
      <c r="N22" s="97">
        <f>E22*M22</f>
        <v>0</v>
      </c>
      <c r="O22" s="98">
        <v>20</v>
      </c>
      <c r="P22" s="98" t="s">
        <v>150</v>
      </c>
      <c r="V22" s="101" t="s">
        <v>112</v>
      </c>
      <c r="W22" s="97">
        <v>11.209</v>
      </c>
      <c r="X22" s="142" t="s">
        <v>174</v>
      </c>
      <c r="Y22" s="142" t="s">
        <v>172</v>
      </c>
      <c r="Z22" s="95" t="s">
        <v>152</v>
      </c>
      <c r="AB22" s="98">
        <v>1</v>
      </c>
      <c r="AJ22" s="71" t="s">
        <v>153</v>
      </c>
      <c r="AK22" s="71" t="s">
        <v>154</v>
      </c>
    </row>
    <row r="23" spans="1:37">
      <c r="A23" s="93">
        <v>7</v>
      </c>
      <c r="B23" s="94" t="s">
        <v>157</v>
      </c>
      <c r="C23" s="95" t="s">
        <v>175</v>
      </c>
      <c r="D23" s="96" t="s">
        <v>176</v>
      </c>
      <c r="E23" s="97">
        <v>187.34</v>
      </c>
      <c r="F23" s="98" t="s">
        <v>149</v>
      </c>
      <c r="L23" s="100">
        <f>E23*K23</f>
        <v>0</v>
      </c>
      <c r="N23" s="97">
        <f>E23*M23</f>
        <v>0</v>
      </c>
      <c r="O23" s="98">
        <v>20</v>
      </c>
      <c r="P23" s="98" t="s">
        <v>150</v>
      </c>
      <c r="V23" s="101" t="s">
        <v>112</v>
      </c>
      <c r="W23" s="97">
        <v>15.175000000000001</v>
      </c>
      <c r="X23" s="142" t="s">
        <v>177</v>
      </c>
      <c r="Y23" s="142" t="s">
        <v>175</v>
      </c>
      <c r="Z23" s="95" t="s">
        <v>178</v>
      </c>
      <c r="AB23" s="98" t="s">
        <v>87</v>
      </c>
      <c r="AJ23" s="71" t="s">
        <v>153</v>
      </c>
      <c r="AK23" s="71" t="s">
        <v>154</v>
      </c>
    </row>
    <row r="24" spans="1:37">
      <c r="D24" s="143" t="s">
        <v>179</v>
      </c>
      <c r="E24" s="144"/>
      <c r="F24" s="145"/>
      <c r="G24" s="146"/>
      <c r="H24" s="146"/>
      <c r="I24" s="146"/>
      <c r="J24" s="146"/>
      <c r="K24" s="147"/>
      <c r="L24" s="147"/>
      <c r="M24" s="144"/>
      <c r="N24" s="144"/>
      <c r="O24" s="145"/>
      <c r="P24" s="145"/>
      <c r="Q24" s="144"/>
      <c r="R24" s="144"/>
      <c r="S24" s="144"/>
      <c r="T24" s="148"/>
      <c r="U24" s="148"/>
      <c r="V24" s="148" t="s">
        <v>0</v>
      </c>
      <c r="W24" s="144"/>
      <c r="X24" s="149"/>
    </row>
    <row r="25" spans="1:37">
      <c r="A25" s="93">
        <v>8</v>
      </c>
      <c r="B25" s="94" t="s">
        <v>157</v>
      </c>
      <c r="C25" s="95" t="s">
        <v>180</v>
      </c>
      <c r="D25" s="96" t="s">
        <v>181</v>
      </c>
      <c r="E25" s="97">
        <v>136.136</v>
      </c>
      <c r="F25" s="98" t="s">
        <v>149</v>
      </c>
      <c r="L25" s="100">
        <f>E25*K25</f>
        <v>0</v>
      </c>
      <c r="N25" s="97">
        <f>E25*M25</f>
        <v>0</v>
      </c>
      <c r="O25" s="98">
        <v>20</v>
      </c>
      <c r="P25" s="98" t="s">
        <v>150</v>
      </c>
      <c r="V25" s="101" t="s">
        <v>112</v>
      </c>
      <c r="W25" s="97">
        <v>1.4970000000000001</v>
      </c>
      <c r="X25" s="142" t="s">
        <v>182</v>
      </c>
      <c r="Y25" s="142" t="s">
        <v>180</v>
      </c>
      <c r="Z25" s="95" t="s">
        <v>178</v>
      </c>
      <c r="AB25" s="98" t="s">
        <v>87</v>
      </c>
      <c r="AJ25" s="71" t="s">
        <v>153</v>
      </c>
      <c r="AK25" s="71" t="s">
        <v>154</v>
      </c>
    </row>
    <row r="26" spans="1:37">
      <c r="D26" s="143" t="s">
        <v>183</v>
      </c>
      <c r="E26" s="144"/>
      <c r="F26" s="145"/>
      <c r="G26" s="146"/>
      <c r="H26" s="146"/>
      <c r="I26" s="146"/>
      <c r="J26" s="146"/>
      <c r="K26" s="147"/>
      <c r="L26" s="147"/>
      <c r="M26" s="144"/>
      <c r="N26" s="144"/>
      <c r="O26" s="145"/>
      <c r="P26" s="145"/>
      <c r="Q26" s="144"/>
      <c r="R26" s="144"/>
      <c r="S26" s="144"/>
      <c r="T26" s="148"/>
      <c r="U26" s="148"/>
      <c r="V26" s="148" t="s">
        <v>0</v>
      </c>
      <c r="W26" s="144"/>
      <c r="X26" s="149"/>
    </row>
    <row r="27" spans="1:37">
      <c r="A27" s="93">
        <v>9</v>
      </c>
      <c r="B27" s="94" t="s">
        <v>157</v>
      </c>
      <c r="C27" s="95" t="s">
        <v>184</v>
      </c>
      <c r="D27" s="96" t="s">
        <v>185</v>
      </c>
      <c r="E27" s="97">
        <v>136.136</v>
      </c>
      <c r="F27" s="98" t="s">
        <v>149</v>
      </c>
      <c r="L27" s="100">
        <f>E27*K27</f>
        <v>0</v>
      </c>
      <c r="N27" s="97">
        <f>E27*M27</f>
        <v>0</v>
      </c>
      <c r="O27" s="98">
        <v>20</v>
      </c>
      <c r="P27" s="98" t="s">
        <v>150</v>
      </c>
      <c r="V27" s="101" t="s">
        <v>112</v>
      </c>
      <c r="W27" s="97">
        <v>81.682000000000002</v>
      </c>
      <c r="X27" s="142" t="s">
        <v>186</v>
      </c>
      <c r="Y27" s="142" t="s">
        <v>184</v>
      </c>
      <c r="Z27" s="95" t="s">
        <v>152</v>
      </c>
      <c r="AB27" s="98">
        <v>1</v>
      </c>
      <c r="AJ27" s="71" t="s">
        <v>153</v>
      </c>
      <c r="AK27" s="71" t="s">
        <v>154</v>
      </c>
    </row>
    <row r="28" spans="1:37">
      <c r="A28" s="93">
        <v>10</v>
      </c>
      <c r="B28" s="94" t="s">
        <v>187</v>
      </c>
      <c r="C28" s="95" t="s">
        <v>188</v>
      </c>
      <c r="D28" s="96" t="s">
        <v>189</v>
      </c>
      <c r="E28" s="97">
        <v>136.136</v>
      </c>
      <c r="F28" s="98" t="s">
        <v>149</v>
      </c>
      <c r="L28" s="100">
        <f>E28*K28</f>
        <v>0</v>
      </c>
      <c r="N28" s="97">
        <f>E28*M28</f>
        <v>0</v>
      </c>
      <c r="O28" s="98">
        <v>20</v>
      </c>
      <c r="P28" s="98" t="s">
        <v>150</v>
      </c>
      <c r="V28" s="101" t="s">
        <v>112</v>
      </c>
      <c r="W28" s="97">
        <v>5.3090000000000002</v>
      </c>
      <c r="X28" s="142" t="s">
        <v>190</v>
      </c>
      <c r="Y28" s="142" t="s">
        <v>188</v>
      </c>
      <c r="Z28" s="95" t="s">
        <v>191</v>
      </c>
      <c r="AB28" s="98">
        <v>7</v>
      </c>
      <c r="AJ28" s="71" t="s">
        <v>153</v>
      </c>
      <c r="AK28" s="71" t="s">
        <v>154</v>
      </c>
    </row>
    <row r="29" spans="1:37" ht="25.5">
      <c r="A29" s="93">
        <v>11</v>
      </c>
      <c r="B29" s="94" t="s">
        <v>146</v>
      </c>
      <c r="C29" s="95" t="s">
        <v>192</v>
      </c>
      <c r="D29" s="96" t="s">
        <v>193</v>
      </c>
      <c r="E29" s="97">
        <v>93.67</v>
      </c>
      <c r="F29" s="98" t="s">
        <v>149</v>
      </c>
      <c r="L29" s="100">
        <f>E29*K29</f>
        <v>0</v>
      </c>
      <c r="N29" s="97">
        <f>E29*M29</f>
        <v>0</v>
      </c>
      <c r="O29" s="98">
        <v>20</v>
      </c>
      <c r="P29" s="98" t="s">
        <v>150</v>
      </c>
      <c r="V29" s="101" t="s">
        <v>112</v>
      </c>
      <c r="W29" s="97">
        <v>22.667999999999999</v>
      </c>
      <c r="X29" s="142" t="s">
        <v>194</v>
      </c>
      <c r="Y29" s="142" t="s">
        <v>192</v>
      </c>
      <c r="Z29" s="95" t="s">
        <v>152</v>
      </c>
      <c r="AB29" s="98">
        <v>1</v>
      </c>
      <c r="AJ29" s="71" t="s">
        <v>153</v>
      </c>
      <c r="AK29" s="71" t="s">
        <v>154</v>
      </c>
    </row>
    <row r="30" spans="1:37">
      <c r="D30" s="143" t="s">
        <v>195</v>
      </c>
      <c r="E30" s="144"/>
      <c r="F30" s="145"/>
      <c r="G30" s="146"/>
      <c r="H30" s="146"/>
      <c r="I30" s="146"/>
      <c r="J30" s="146"/>
      <c r="K30" s="147"/>
      <c r="L30" s="147"/>
      <c r="M30" s="144"/>
      <c r="N30" s="144"/>
      <c r="O30" s="145"/>
      <c r="P30" s="145"/>
      <c r="Q30" s="144"/>
      <c r="R30" s="144"/>
      <c r="S30" s="144"/>
      <c r="T30" s="148"/>
      <c r="U30" s="148"/>
      <c r="V30" s="148" t="s">
        <v>0</v>
      </c>
      <c r="W30" s="144"/>
      <c r="X30" s="149"/>
    </row>
    <row r="31" spans="1:37">
      <c r="D31" s="150" t="s">
        <v>196</v>
      </c>
      <c r="E31" s="151">
        <f>J31</f>
        <v>0</v>
      </c>
      <c r="H31" s="151"/>
      <c r="I31" s="151"/>
      <c r="J31" s="151"/>
      <c r="L31" s="152">
        <f>SUM(L12:L30)</f>
        <v>0.14432154</v>
      </c>
      <c r="N31" s="153">
        <f>SUM(N12:N30)</f>
        <v>0</v>
      </c>
      <c r="W31" s="97">
        <f>SUM(W12:W30)</f>
        <v>542.93799999999999</v>
      </c>
    </row>
    <row r="33" spans="1:37">
      <c r="B33" s="95" t="s">
        <v>197</v>
      </c>
    </row>
    <row r="34" spans="1:37">
      <c r="A34" s="93">
        <v>12</v>
      </c>
      <c r="B34" s="94" t="s">
        <v>198</v>
      </c>
      <c r="C34" s="95" t="s">
        <v>199</v>
      </c>
      <c r="D34" s="96" t="s">
        <v>200</v>
      </c>
      <c r="E34" s="97">
        <v>18.914000000000001</v>
      </c>
      <c r="F34" s="98" t="s">
        <v>149</v>
      </c>
      <c r="K34" s="100">
        <v>1.93971</v>
      </c>
      <c r="L34" s="100">
        <f>E34*K34</f>
        <v>36.687674940000001</v>
      </c>
      <c r="N34" s="97">
        <f>E34*M34</f>
        <v>0</v>
      </c>
      <c r="O34" s="98">
        <v>20</v>
      </c>
      <c r="P34" s="98" t="s">
        <v>150</v>
      </c>
      <c r="V34" s="101" t="s">
        <v>112</v>
      </c>
      <c r="W34" s="97">
        <v>17.609000000000002</v>
      </c>
      <c r="X34" s="142" t="s">
        <v>201</v>
      </c>
      <c r="Y34" s="142" t="s">
        <v>199</v>
      </c>
      <c r="Z34" s="95" t="s">
        <v>202</v>
      </c>
      <c r="AB34" s="98">
        <v>1</v>
      </c>
      <c r="AJ34" s="71" t="s">
        <v>153</v>
      </c>
      <c r="AK34" s="71" t="s">
        <v>154</v>
      </c>
    </row>
    <row r="35" spans="1:37">
      <c r="D35" s="143" t="s">
        <v>203</v>
      </c>
      <c r="E35" s="144"/>
      <c r="F35" s="145"/>
      <c r="G35" s="146"/>
      <c r="H35" s="146"/>
      <c r="I35" s="146"/>
      <c r="J35" s="146"/>
      <c r="K35" s="147"/>
      <c r="L35" s="147"/>
      <c r="M35" s="144"/>
      <c r="N35" s="144"/>
      <c r="O35" s="145"/>
      <c r="P35" s="145"/>
      <c r="Q35" s="144"/>
      <c r="R35" s="144"/>
      <c r="S35" s="144"/>
      <c r="T35" s="148"/>
      <c r="U35" s="148"/>
      <c r="V35" s="148" t="s">
        <v>0</v>
      </c>
      <c r="W35" s="144"/>
      <c r="X35" s="149"/>
    </row>
    <row r="36" spans="1:37">
      <c r="D36" s="150" t="s">
        <v>204</v>
      </c>
      <c r="E36" s="151">
        <f>J36</f>
        <v>0</v>
      </c>
      <c r="H36" s="151"/>
      <c r="I36" s="151"/>
      <c r="J36" s="151"/>
      <c r="L36" s="152">
        <f>SUM(L33:L35)</f>
        <v>36.687674940000001</v>
      </c>
      <c r="N36" s="153">
        <f>SUM(N33:N35)</f>
        <v>0</v>
      </c>
      <c r="W36" s="97">
        <f>SUM(W33:W35)</f>
        <v>17.609000000000002</v>
      </c>
    </row>
    <row r="38" spans="1:37">
      <c r="B38" s="95" t="s">
        <v>205</v>
      </c>
    </row>
    <row r="39" spans="1:37">
      <c r="A39" s="93">
        <v>13</v>
      </c>
      <c r="B39" s="94" t="s">
        <v>206</v>
      </c>
      <c r="C39" s="95" t="s">
        <v>207</v>
      </c>
      <c r="D39" s="96" t="s">
        <v>208</v>
      </c>
      <c r="E39" s="97">
        <v>8</v>
      </c>
      <c r="F39" s="98" t="s">
        <v>209</v>
      </c>
      <c r="K39" s="100">
        <v>8.6300000000000005E-3</v>
      </c>
      <c r="L39" s="100">
        <f>E39*K39</f>
        <v>6.9040000000000004E-2</v>
      </c>
      <c r="N39" s="97">
        <f>E39*M39</f>
        <v>0</v>
      </c>
      <c r="O39" s="98">
        <v>20</v>
      </c>
      <c r="P39" s="98" t="s">
        <v>150</v>
      </c>
      <c r="V39" s="101" t="s">
        <v>112</v>
      </c>
      <c r="W39" s="97">
        <v>5.8319999999999999</v>
      </c>
      <c r="X39" s="142" t="s">
        <v>210</v>
      </c>
      <c r="Y39" s="142" t="s">
        <v>207</v>
      </c>
      <c r="Z39" s="95" t="s">
        <v>211</v>
      </c>
      <c r="AB39" s="98">
        <v>1</v>
      </c>
      <c r="AJ39" s="71" t="s">
        <v>153</v>
      </c>
      <c r="AK39" s="71" t="s">
        <v>154</v>
      </c>
    </row>
    <row r="40" spans="1:37">
      <c r="A40" s="93">
        <v>14</v>
      </c>
      <c r="B40" s="94" t="s">
        <v>206</v>
      </c>
      <c r="C40" s="95" t="s">
        <v>212</v>
      </c>
      <c r="D40" s="96" t="s">
        <v>213</v>
      </c>
      <c r="E40" s="97">
        <v>4</v>
      </c>
      <c r="F40" s="98" t="s">
        <v>214</v>
      </c>
      <c r="K40" s="100">
        <v>1.6000000000000001E-4</v>
      </c>
      <c r="L40" s="100">
        <f>E40*K40</f>
        <v>6.4000000000000005E-4</v>
      </c>
      <c r="N40" s="97">
        <f>E40*M40</f>
        <v>0</v>
      </c>
      <c r="O40" s="98">
        <v>20</v>
      </c>
      <c r="P40" s="98" t="s">
        <v>150</v>
      </c>
      <c r="V40" s="101" t="s">
        <v>112</v>
      </c>
      <c r="W40" s="97">
        <v>2.52</v>
      </c>
      <c r="X40" s="142" t="s">
        <v>215</v>
      </c>
      <c r="Y40" s="142" t="s">
        <v>212</v>
      </c>
      <c r="Z40" s="95" t="s">
        <v>211</v>
      </c>
      <c r="AB40" s="98">
        <v>1</v>
      </c>
      <c r="AJ40" s="71" t="s">
        <v>153</v>
      </c>
      <c r="AK40" s="71" t="s">
        <v>154</v>
      </c>
    </row>
    <row r="41" spans="1:37">
      <c r="A41" s="93">
        <v>15</v>
      </c>
      <c r="B41" s="94" t="s">
        <v>216</v>
      </c>
      <c r="C41" s="95" t="s">
        <v>217</v>
      </c>
      <c r="D41" s="96" t="s">
        <v>218</v>
      </c>
      <c r="E41" s="97">
        <v>119.798</v>
      </c>
      <c r="F41" s="98" t="s">
        <v>163</v>
      </c>
      <c r="K41" s="100">
        <v>0.21898000000000001</v>
      </c>
      <c r="L41" s="100">
        <f>E41*K41</f>
        <v>26.23336604</v>
      </c>
      <c r="N41" s="97">
        <f>E41*M41</f>
        <v>0</v>
      </c>
      <c r="O41" s="98">
        <v>20</v>
      </c>
      <c r="P41" s="98" t="s">
        <v>150</v>
      </c>
      <c r="V41" s="101" t="s">
        <v>112</v>
      </c>
      <c r="W41" s="97">
        <v>99.313000000000002</v>
      </c>
      <c r="X41" s="142" t="s">
        <v>219</v>
      </c>
      <c r="Y41" s="142" t="s">
        <v>217</v>
      </c>
      <c r="Z41" s="95" t="s">
        <v>220</v>
      </c>
      <c r="AB41" s="98">
        <v>1</v>
      </c>
      <c r="AJ41" s="71" t="s">
        <v>153</v>
      </c>
      <c r="AK41" s="71" t="s">
        <v>154</v>
      </c>
    </row>
    <row r="42" spans="1:37">
      <c r="A42" s="93">
        <v>16</v>
      </c>
      <c r="B42" s="94" t="s">
        <v>221</v>
      </c>
      <c r="C42" s="95" t="s">
        <v>222</v>
      </c>
      <c r="D42" s="96" t="s">
        <v>223</v>
      </c>
      <c r="E42" s="97">
        <v>56.384999999999998</v>
      </c>
      <c r="F42" s="98" t="s">
        <v>149</v>
      </c>
      <c r="K42" s="100">
        <v>2.5224099999999998</v>
      </c>
      <c r="L42" s="100">
        <f>E42*K42</f>
        <v>142.22608785</v>
      </c>
      <c r="N42" s="97">
        <f>E42*M42</f>
        <v>0</v>
      </c>
      <c r="O42" s="98">
        <v>20</v>
      </c>
      <c r="P42" s="98" t="s">
        <v>150</v>
      </c>
      <c r="V42" s="101" t="s">
        <v>112</v>
      </c>
      <c r="W42" s="97">
        <v>226.499</v>
      </c>
      <c r="X42" s="142" t="s">
        <v>224</v>
      </c>
      <c r="Y42" s="142" t="s">
        <v>222</v>
      </c>
      <c r="Z42" s="95" t="s">
        <v>225</v>
      </c>
      <c r="AB42" s="98">
        <v>1</v>
      </c>
      <c r="AJ42" s="71" t="s">
        <v>153</v>
      </c>
      <c r="AK42" s="71" t="s">
        <v>154</v>
      </c>
    </row>
    <row r="43" spans="1:37" ht="25.5">
      <c r="D43" s="143" t="s">
        <v>226</v>
      </c>
      <c r="E43" s="144"/>
      <c r="F43" s="145"/>
      <c r="G43" s="146"/>
      <c r="H43" s="146"/>
      <c r="I43" s="146"/>
      <c r="J43" s="146"/>
      <c r="K43" s="147"/>
      <c r="L43" s="147"/>
      <c r="M43" s="144"/>
      <c r="N43" s="144"/>
      <c r="O43" s="145"/>
      <c r="P43" s="145"/>
      <c r="Q43" s="144"/>
      <c r="R43" s="144"/>
      <c r="S43" s="144"/>
      <c r="T43" s="148"/>
      <c r="U43" s="148"/>
      <c r="V43" s="148" t="s">
        <v>0</v>
      </c>
      <c r="W43" s="144"/>
      <c r="X43" s="149"/>
    </row>
    <row r="44" spans="1:37">
      <c r="D44" s="143" t="s">
        <v>227</v>
      </c>
      <c r="E44" s="144"/>
      <c r="F44" s="145"/>
      <c r="G44" s="146"/>
      <c r="H44" s="146"/>
      <c r="I44" s="146"/>
      <c r="J44" s="146"/>
      <c r="K44" s="147"/>
      <c r="L44" s="147"/>
      <c r="M44" s="144"/>
      <c r="N44" s="144"/>
      <c r="O44" s="145"/>
      <c r="P44" s="145"/>
      <c r="Q44" s="144"/>
      <c r="R44" s="144"/>
      <c r="S44" s="144"/>
      <c r="T44" s="148"/>
      <c r="U44" s="148"/>
      <c r="V44" s="148" t="s">
        <v>0</v>
      </c>
      <c r="W44" s="144"/>
      <c r="X44" s="149"/>
    </row>
    <row r="45" spans="1:37" ht="25.5">
      <c r="A45" s="93">
        <v>17</v>
      </c>
      <c r="B45" s="94" t="s">
        <v>221</v>
      </c>
      <c r="C45" s="95" t="s">
        <v>228</v>
      </c>
      <c r="D45" s="96" t="s">
        <v>229</v>
      </c>
      <c r="E45" s="97">
        <v>182.82300000000001</v>
      </c>
      <c r="F45" s="98" t="s">
        <v>163</v>
      </c>
      <c r="K45" s="100">
        <v>1.076E-2</v>
      </c>
      <c r="L45" s="100">
        <f>E45*K45</f>
        <v>1.9671754800000001</v>
      </c>
      <c r="N45" s="97">
        <f>E45*M45</f>
        <v>0</v>
      </c>
      <c r="O45" s="98">
        <v>20</v>
      </c>
      <c r="P45" s="98" t="s">
        <v>150</v>
      </c>
      <c r="V45" s="101" t="s">
        <v>112</v>
      </c>
      <c r="W45" s="97">
        <v>361.44099999999997</v>
      </c>
      <c r="X45" s="142" t="s">
        <v>230</v>
      </c>
      <c r="Y45" s="142" t="s">
        <v>228</v>
      </c>
      <c r="Z45" s="95" t="s">
        <v>225</v>
      </c>
      <c r="AB45" s="98">
        <v>1</v>
      </c>
      <c r="AJ45" s="71" t="s">
        <v>153</v>
      </c>
      <c r="AK45" s="71" t="s">
        <v>154</v>
      </c>
    </row>
    <row r="46" spans="1:37">
      <c r="D46" s="143" t="s">
        <v>231</v>
      </c>
      <c r="E46" s="144"/>
      <c r="F46" s="145"/>
      <c r="G46" s="146"/>
      <c r="H46" s="146"/>
      <c r="I46" s="146"/>
      <c r="J46" s="146"/>
      <c r="K46" s="147"/>
      <c r="L46" s="147"/>
      <c r="M46" s="144"/>
      <c r="N46" s="144"/>
      <c r="O46" s="145"/>
      <c r="P46" s="145"/>
      <c r="Q46" s="144"/>
      <c r="R46" s="144"/>
      <c r="S46" s="144"/>
      <c r="T46" s="148"/>
      <c r="U46" s="148"/>
      <c r="V46" s="148" t="s">
        <v>0</v>
      </c>
      <c r="W46" s="144"/>
      <c r="X46" s="149"/>
    </row>
    <row r="47" spans="1:37" ht="25.5">
      <c r="A47" s="93">
        <v>18</v>
      </c>
      <c r="B47" s="94" t="s">
        <v>221</v>
      </c>
      <c r="C47" s="95" t="s">
        <v>232</v>
      </c>
      <c r="D47" s="96" t="s">
        <v>233</v>
      </c>
      <c r="E47" s="97">
        <v>182.82300000000001</v>
      </c>
      <c r="F47" s="98" t="s">
        <v>163</v>
      </c>
      <c r="L47" s="100">
        <f>E47*K47</f>
        <v>0</v>
      </c>
      <c r="N47" s="97">
        <f>E47*M47</f>
        <v>0</v>
      </c>
      <c r="O47" s="98">
        <v>20</v>
      </c>
      <c r="P47" s="98" t="s">
        <v>150</v>
      </c>
      <c r="V47" s="101" t="s">
        <v>112</v>
      </c>
      <c r="W47" s="97">
        <v>78.064999999999998</v>
      </c>
      <c r="X47" s="142" t="s">
        <v>234</v>
      </c>
      <c r="Y47" s="142" t="s">
        <v>232</v>
      </c>
      <c r="Z47" s="95" t="s">
        <v>225</v>
      </c>
      <c r="AB47" s="98">
        <v>1</v>
      </c>
      <c r="AJ47" s="71" t="s">
        <v>153</v>
      </c>
      <c r="AK47" s="71" t="s">
        <v>154</v>
      </c>
    </row>
    <row r="48" spans="1:37">
      <c r="A48" s="93">
        <v>19</v>
      </c>
      <c r="B48" s="94" t="s">
        <v>221</v>
      </c>
      <c r="C48" s="95" t="s">
        <v>235</v>
      </c>
      <c r="D48" s="96" t="s">
        <v>236</v>
      </c>
      <c r="E48" s="97">
        <v>6.4960000000000004</v>
      </c>
      <c r="F48" s="98" t="s">
        <v>237</v>
      </c>
      <c r="K48" s="100">
        <v>1.0528999999999999</v>
      </c>
      <c r="L48" s="100">
        <f>E48*K48</f>
        <v>6.8396384000000001</v>
      </c>
      <c r="N48" s="97">
        <f>E48*M48</f>
        <v>0</v>
      </c>
      <c r="O48" s="98">
        <v>20</v>
      </c>
      <c r="P48" s="98" t="s">
        <v>150</v>
      </c>
      <c r="V48" s="101" t="s">
        <v>112</v>
      </c>
      <c r="W48" s="97">
        <v>254.97399999999999</v>
      </c>
      <c r="X48" s="142" t="s">
        <v>238</v>
      </c>
      <c r="Y48" s="142" t="s">
        <v>235</v>
      </c>
      <c r="Z48" s="95" t="s">
        <v>225</v>
      </c>
      <c r="AB48" s="98">
        <v>1</v>
      </c>
      <c r="AJ48" s="71" t="s">
        <v>153</v>
      </c>
      <c r="AK48" s="71" t="s">
        <v>154</v>
      </c>
    </row>
    <row r="49" spans="1:37">
      <c r="D49" s="143" t="s">
        <v>239</v>
      </c>
      <c r="E49" s="144"/>
      <c r="F49" s="145"/>
      <c r="G49" s="146"/>
      <c r="H49" s="146"/>
      <c r="I49" s="146"/>
      <c r="J49" s="146"/>
      <c r="K49" s="147"/>
      <c r="L49" s="147"/>
      <c r="M49" s="144"/>
      <c r="N49" s="144"/>
      <c r="O49" s="145"/>
      <c r="P49" s="145"/>
      <c r="Q49" s="144"/>
      <c r="R49" s="144"/>
      <c r="S49" s="144"/>
      <c r="T49" s="148"/>
      <c r="U49" s="148"/>
      <c r="V49" s="148" t="s">
        <v>0</v>
      </c>
      <c r="W49" s="144"/>
      <c r="X49" s="149"/>
    </row>
    <row r="50" spans="1:37">
      <c r="D50" s="150" t="s">
        <v>240</v>
      </c>
      <c r="E50" s="151">
        <f>J50</f>
        <v>0</v>
      </c>
      <c r="H50" s="151"/>
      <c r="I50" s="151"/>
      <c r="J50" s="151"/>
      <c r="L50" s="152">
        <f>SUM(L38:L49)</f>
        <v>177.33594777000002</v>
      </c>
      <c r="N50" s="153">
        <f>SUM(N38:N49)</f>
        <v>0</v>
      </c>
      <c r="W50" s="97">
        <f>SUM(W38:W49)</f>
        <v>1028.644</v>
      </c>
    </row>
    <row r="52" spans="1:37">
      <c r="B52" s="95" t="s">
        <v>241</v>
      </c>
    </row>
    <row r="53" spans="1:37">
      <c r="A53" s="93">
        <v>20</v>
      </c>
      <c r="B53" s="94" t="s">
        <v>216</v>
      </c>
      <c r="C53" s="95" t="s">
        <v>242</v>
      </c>
      <c r="D53" s="96" t="s">
        <v>243</v>
      </c>
      <c r="E53" s="97">
        <v>35</v>
      </c>
      <c r="F53" s="98" t="s">
        <v>163</v>
      </c>
      <c r="K53" s="100">
        <v>1.99E-3</v>
      </c>
      <c r="L53" s="100">
        <f>E53*K53</f>
        <v>6.9650000000000004E-2</v>
      </c>
      <c r="N53" s="97">
        <f>E53*M53</f>
        <v>0</v>
      </c>
      <c r="O53" s="98">
        <v>20</v>
      </c>
      <c r="P53" s="98" t="s">
        <v>150</v>
      </c>
      <c r="V53" s="101" t="s">
        <v>112</v>
      </c>
      <c r="W53" s="97">
        <v>17.149999999999999</v>
      </c>
      <c r="X53" s="142" t="s">
        <v>244</v>
      </c>
      <c r="Y53" s="142" t="s">
        <v>242</v>
      </c>
      <c r="Z53" s="95" t="s">
        <v>245</v>
      </c>
      <c r="AB53" s="98">
        <v>1</v>
      </c>
      <c r="AJ53" s="71" t="s">
        <v>153</v>
      </c>
      <c r="AK53" s="71" t="s">
        <v>154</v>
      </c>
    </row>
    <row r="54" spans="1:37">
      <c r="D54" s="143" t="s">
        <v>246</v>
      </c>
      <c r="E54" s="144"/>
      <c r="F54" s="145"/>
      <c r="G54" s="146"/>
      <c r="H54" s="146"/>
      <c r="I54" s="146"/>
      <c r="J54" s="146"/>
      <c r="K54" s="147"/>
      <c r="L54" s="147"/>
      <c r="M54" s="144"/>
      <c r="N54" s="144"/>
      <c r="O54" s="145"/>
      <c r="P54" s="145"/>
      <c r="Q54" s="144"/>
      <c r="R54" s="144"/>
      <c r="S54" s="144"/>
      <c r="T54" s="148"/>
      <c r="U54" s="148"/>
      <c r="V54" s="148" t="s">
        <v>0</v>
      </c>
      <c r="W54" s="144"/>
      <c r="X54" s="149"/>
    </row>
    <row r="55" spans="1:37">
      <c r="A55" s="93">
        <v>21</v>
      </c>
      <c r="B55" s="94" t="s">
        <v>216</v>
      </c>
      <c r="C55" s="95" t="s">
        <v>247</v>
      </c>
      <c r="D55" s="96" t="s">
        <v>248</v>
      </c>
      <c r="E55" s="97">
        <v>35</v>
      </c>
      <c r="F55" s="98" t="s">
        <v>163</v>
      </c>
      <c r="L55" s="100">
        <f>E55*K55</f>
        <v>0</v>
      </c>
      <c r="N55" s="97">
        <f>E55*M55</f>
        <v>0</v>
      </c>
      <c r="O55" s="98">
        <v>20</v>
      </c>
      <c r="P55" s="98" t="s">
        <v>150</v>
      </c>
      <c r="V55" s="101" t="s">
        <v>112</v>
      </c>
      <c r="W55" s="97">
        <v>9.24</v>
      </c>
      <c r="X55" s="142" t="s">
        <v>249</v>
      </c>
      <c r="Y55" s="142" t="s">
        <v>247</v>
      </c>
      <c r="Z55" s="95" t="s">
        <v>245</v>
      </c>
      <c r="AB55" s="98">
        <v>1</v>
      </c>
      <c r="AJ55" s="71" t="s">
        <v>153</v>
      </c>
      <c r="AK55" s="71" t="s">
        <v>154</v>
      </c>
    </row>
    <row r="56" spans="1:37">
      <c r="A56" s="93">
        <v>22</v>
      </c>
      <c r="B56" s="94" t="s">
        <v>216</v>
      </c>
      <c r="C56" s="95" t="s">
        <v>250</v>
      </c>
      <c r="D56" s="96" t="s">
        <v>251</v>
      </c>
      <c r="E56" s="97">
        <v>35</v>
      </c>
      <c r="F56" s="98" t="s">
        <v>163</v>
      </c>
      <c r="K56" s="100">
        <v>2.98E-3</v>
      </c>
      <c r="L56" s="100">
        <f>E56*K56</f>
        <v>0.1043</v>
      </c>
      <c r="N56" s="97">
        <f>E56*M56</f>
        <v>0</v>
      </c>
      <c r="O56" s="98">
        <v>20</v>
      </c>
      <c r="P56" s="98" t="s">
        <v>150</v>
      </c>
      <c r="V56" s="101" t="s">
        <v>112</v>
      </c>
      <c r="W56" s="97">
        <v>16.835000000000001</v>
      </c>
      <c r="X56" s="142" t="s">
        <v>252</v>
      </c>
      <c r="Y56" s="142" t="s">
        <v>250</v>
      </c>
      <c r="Z56" s="95" t="s">
        <v>245</v>
      </c>
      <c r="AB56" s="98">
        <v>1</v>
      </c>
      <c r="AJ56" s="71" t="s">
        <v>153</v>
      </c>
      <c r="AK56" s="71" t="s">
        <v>154</v>
      </c>
    </row>
    <row r="57" spans="1:37">
      <c r="A57" s="93">
        <v>23</v>
      </c>
      <c r="B57" s="94" t="s">
        <v>216</v>
      </c>
      <c r="C57" s="95" t="s">
        <v>253</v>
      </c>
      <c r="D57" s="96" t="s">
        <v>254</v>
      </c>
      <c r="E57" s="97">
        <v>35</v>
      </c>
      <c r="F57" s="98" t="s">
        <v>163</v>
      </c>
      <c r="L57" s="100">
        <f>E57*K57</f>
        <v>0</v>
      </c>
      <c r="N57" s="97">
        <f>E57*M57</f>
        <v>0</v>
      </c>
      <c r="O57" s="98">
        <v>20</v>
      </c>
      <c r="P57" s="98" t="s">
        <v>150</v>
      </c>
      <c r="V57" s="101" t="s">
        <v>112</v>
      </c>
      <c r="W57" s="97">
        <v>7.28</v>
      </c>
      <c r="X57" s="142" t="s">
        <v>255</v>
      </c>
      <c r="Y57" s="142" t="s">
        <v>253</v>
      </c>
      <c r="Z57" s="95" t="s">
        <v>245</v>
      </c>
      <c r="AB57" s="98">
        <v>1</v>
      </c>
      <c r="AJ57" s="71" t="s">
        <v>153</v>
      </c>
      <c r="AK57" s="71" t="s">
        <v>154</v>
      </c>
    </row>
    <row r="58" spans="1:37">
      <c r="D58" s="150" t="s">
        <v>256</v>
      </c>
      <c r="E58" s="151">
        <f>J58</f>
        <v>0</v>
      </c>
      <c r="H58" s="151"/>
      <c r="I58" s="151"/>
      <c r="J58" s="151"/>
      <c r="L58" s="152">
        <f>SUM(L52:L57)</f>
        <v>0.17394999999999999</v>
      </c>
      <c r="N58" s="153">
        <f>SUM(N52:N57)</f>
        <v>0</v>
      </c>
      <c r="W58" s="97">
        <f>SUM(W52:W57)</f>
        <v>50.505000000000003</v>
      </c>
    </row>
    <row r="60" spans="1:37">
      <c r="B60" s="95" t="s">
        <v>257</v>
      </c>
    </row>
    <row r="61" spans="1:37">
      <c r="A61" s="93">
        <v>24</v>
      </c>
      <c r="B61" s="94" t="s">
        <v>216</v>
      </c>
      <c r="C61" s="95" t="s">
        <v>258</v>
      </c>
      <c r="D61" s="96" t="s">
        <v>259</v>
      </c>
      <c r="E61" s="97">
        <v>4.7290000000000001</v>
      </c>
      <c r="F61" s="98" t="s">
        <v>149</v>
      </c>
      <c r="K61" s="100">
        <v>2.3793099999999998</v>
      </c>
      <c r="L61" s="100">
        <f>E61*K61</f>
        <v>11.251756989999999</v>
      </c>
      <c r="N61" s="97">
        <f>E61*M61</f>
        <v>0</v>
      </c>
      <c r="O61" s="98">
        <v>20</v>
      </c>
      <c r="P61" s="98" t="s">
        <v>150</v>
      </c>
      <c r="V61" s="101" t="s">
        <v>112</v>
      </c>
      <c r="W61" s="97">
        <v>11.666</v>
      </c>
      <c r="X61" s="142" t="s">
        <v>260</v>
      </c>
      <c r="Y61" s="142" t="s">
        <v>258</v>
      </c>
      <c r="Z61" s="95" t="s">
        <v>245</v>
      </c>
      <c r="AB61" s="98">
        <v>1</v>
      </c>
      <c r="AJ61" s="71" t="s">
        <v>153</v>
      </c>
      <c r="AK61" s="71" t="s">
        <v>154</v>
      </c>
    </row>
    <row r="62" spans="1:37">
      <c r="D62" s="143" t="s">
        <v>261</v>
      </c>
      <c r="E62" s="144"/>
      <c r="F62" s="145"/>
      <c r="G62" s="146"/>
      <c r="H62" s="146"/>
      <c r="I62" s="146"/>
      <c r="J62" s="146"/>
      <c r="K62" s="147"/>
      <c r="L62" s="147"/>
      <c r="M62" s="144"/>
      <c r="N62" s="144"/>
      <c r="O62" s="145"/>
      <c r="P62" s="145"/>
      <c r="Q62" s="144"/>
      <c r="R62" s="144"/>
      <c r="S62" s="144"/>
      <c r="T62" s="148"/>
      <c r="U62" s="148"/>
      <c r="V62" s="148" t="s">
        <v>0</v>
      </c>
      <c r="W62" s="144"/>
      <c r="X62" s="149"/>
    </row>
    <row r="63" spans="1:37" ht="25.5">
      <c r="A63" s="93">
        <v>25</v>
      </c>
      <c r="B63" s="94" t="s">
        <v>216</v>
      </c>
      <c r="C63" s="95" t="s">
        <v>262</v>
      </c>
      <c r="D63" s="96" t="s">
        <v>263</v>
      </c>
      <c r="E63" s="97">
        <v>88.83</v>
      </c>
      <c r="F63" s="98" t="s">
        <v>163</v>
      </c>
      <c r="K63" s="100">
        <v>0.105</v>
      </c>
      <c r="L63" s="100">
        <f>E63*K63</f>
        <v>9.3271499999999996</v>
      </c>
      <c r="N63" s="97">
        <f>E63*M63</f>
        <v>0</v>
      </c>
      <c r="O63" s="98">
        <v>20</v>
      </c>
      <c r="P63" s="98" t="s">
        <v>150</v>
      </c>
      <c r="V63" s="101" t="s">
        <v>112</v>
      </c>
      <c r="W63" s="97">
        <v>45.924999999999997</v>
      </c>
      <c r="X63" s="142" t="s">
        <v>264</v>
      </c>
      <c r="Y63" s="142" t="s">
        <v>262</v>
      </c>
      <c r="Z63" s="95" t="s">
        <v>245</v>
      </c>
      <c r="AB63" s="98">
        <v>1</v>
      </c>
      <c r="AJ63" s="71" t="s">
        <v>153</v>
      </c>
      <c r="AK63" s="71" t="s">
        <v>154</v>
      </c>
    </row>
    <row r="64" spans="1:37">
      <c r="D64" s="150" t="s">
        <v>265</v>
      </c>
      <c r="E64" s="151">
        <f>J64</f>
        <v>0</v>
      </c>
      <c r="H64" s="151"/>
      <c r="I64" s="151"/>
      <c r="J64" s="151"/>
      <c r="L64" s="152">
        <f>SUM(L60:L63)</f>
        <v>20.57890699</v>
      </c>
      <c r="N64" s="153">
        <f>SUM(N60:N63)</f>
        <v>0</v>
      </c>
      <c r="W64" s="97">
        <f>SUM(W60:W63)</f>
        <v>57.590999999999994</v>
      </c>
    </row>
    <row r="66" spans="1:37">
      <c r="B66" s="95" t="s">
        <v>266</v>
      </c>
    </row>
    <row r="67" spans="1:37">
      <c r="A67" s="93">
        <v>26</v>
      </c>
      <c r="B67" s="94" t="s">
        <v>267</v>
      </c>
      <c r="C67" s="95" t="s">
        <v>268</v>
      </c>
      <c r="D67" s="96" t="s">
        <v>269</v>
      </c>
      <c r="E67" s="97">
        <v>4</v>
      </c>
      <c r="F67" s="98" t="s">
        <v>209</v>
      </c>
      <c r="K67" s="100">
        <v>7.0200000000000002E-3</v>
      </c>
      <c r="L67" s="100">
        <f>E67*K67</f>
        <v>2.8080000000000001E-2</v>
      </c>
      <c r="N67" s="97">
        <f>E67*M67</f>
        <v>0</v>
      </c>
      <c r="O67" s="98">
        <v>20</v>
      </c>
      <c r="P67" s="98" t="s">
        <v>150</v>
      </c>
      <c r="V67" s="101" t="s">
        <v>112</v>
      </c>
      <c r="W67" s="97">
        <v>4.7359999999999998</v>
      </c>
      <c r="X67" s="142" t="s">
        <v>270</v>
      </c>
      <c r="Y67" s="142" t="s">
        <v>268</v>
      </c>
      <c r="Z67" s="95" t="s">
        <v>271</v>
      </c>
      <c r="AB67" s="98">
        <v>1</v>
      </c>
      <c r="AJ67" s="71" t="s">
        <v>153</v>
      </c>
      <c r="AK67" s="71" t="s">
        <v>154</v>
      </c>
    </row>
    <row r="68" spans="1:37">
      <c r="A68" s="93">
        <v>27</v>
      </c>
      <c r="B68" s="94" t="s">
        <v>272</v>
      </c>
      <c r="C68" s="95" t="s">
        <v>273</v>
      </c>
      <c r="D68" s="96" t="s">
        <v>274</v>
      </c>
      <c r="E68" s="97">
        <v>4</v>
      </c>
      <c r="F68" s="98" t="s">
        <v>209</v>
      </c>
      <c r="K68" s="100">
        <v>3.5000000000000003E-2</v>
      </c>
      <c r="L68" s="100">
        <f>E68*K68</f>
        <v>0.14000000000000001</v>
      </c>
      <c r="N68" s="97">
        <f>E68*M68</f>
        <v>0</v>
      </c>
      <c r="O68" s="98">
        <v>20</v>
      </c>
      <c r="P68" s="98" t="s">
        <v>150</v>
      </c>
      <c r="V68" s="101" t="s">
        <v>104</v>
      </c>
      <c r="X68" s="142" t="s">
        <v>273</v>
      </c>
      <c r="Y68" s="142" t="s">
        <v>273</v>
      </c>
      <c r="Z68" s="95" t="s">
        <v>275</v>
      </c>
      <c r="AA68" s="95" t="s">
        <v>150</v>
      </c>
      <c r="AB68" s="98">
        <v>8</v>
      </c>
      <c r="AJ68" s="71" t="s">
        <v>276</v>
      </c>
      <c r="AK68" s="71" t="s">
        <v>154</v>
      </c>
    </row>
    <row r="69" spans="1:37">
      <c r="A69" s="93">
        <v>28</v>
      </c>
      <c r="B69" s="94" t="s">
        <v>267</v>
      </c>
      <c r="C69" s="95" t="s">
        <v>277</v>
      </c>
      <c r="D69" s="96" t="s">
        <v>278</v>
      </c>
      <c r="E69" s="97">
        <v>44</v>
      </c>
      <c r="F69" s="98" t="s">
        <v>209</v>
      </c>
      <c r="K69" s="100">
        <v>6.4999999999999997E-3</v>
      </c>
      <c r="L69" s="100">
        <f>E69*K69</f>
        <v>0.28599999999999998</v>
      </c>
      <c r="N69" s="97">
        <f>E69*M69</f>
        <v>0</v>
      </c>
      <c r="O69" s="98">
        <v>20</v>
      </c>
      <c r="P69" s="98" t="s">
        <v>150</v>
      </c>
      <c r="V69" s="101" t="s">
        <v>112</v>
      </c>
      <c r="W69" s="97">
        <v>5.4119999999999999</v>
      </c>
      <c r="X69" s="142" t="s">
        <v>279</v>
      </c>
      <c r="Y69" s="142" t="s">
        <v>277</v>
      </c>
      <c r="Z69" s="95" t="s">
        <v>271</v>
      </c>
      <c r="AB69" s="98">
        <v>1</v>
      </c>
      <c r="AJ69" s="71" t="s">
        <v>153</v>
      </c>
      <c r="AK69" s="71" t="s">
        <v>154</v>
      </c>
    </row>
    <row r="70" spans="1:37">
      <c r="D70" s="150" t="s">
        <v>280</v>
      </c>
      <c r="E70" s="151">
        <f>J70</f>
        <v>0</v>
      </c>
      <c r="H70" s="151"/>
      <c r="I70" s="151"/>
      <c r="J70" s="151"/>
      <c r="L70" s="152">
        <f>SUM(L66:L69)</f>
        <v>0.45407999999999998</v>
      </c>
      <c r="N70" s="153">
        <f>SUM(N66:N69)</f>
        <v>0</v>
      </c>
      <c r="W70" s="97">
        <f>SUM(W66:W69)</f>
        <v>10.148</v>
      </c>
    </row>
    <row r="72" spans="1:37">
      <c r="B72" s="95" t="s">
        <v>281</v>
      </c>
    </row>
    <row r="73" spans="1:37">
      <c r="A73" s="93">
        <v>29</v>
      </c>
      <c r="B73" s="94" t="s">
        <v>282</v>
      </c>
      <c r="C73" s="95" t="s">
        <v>283</v>
      </c>
      <c r="D73" s="96" t="s">
        <v>284</v>
      </c>
      <c r="E73" s="97">
        <v>40.299999999999997</v>
      </c>
      <c r="F73" s="98" t="s">
        <v>163</v>
      </c>
      <c r="K73" s="100">
        <v>5.8799999999999998E-3</v>
      </c>
      <c r="L73" s="100">
        <f>E73*K73</f>
        <v>0.23696399999999998</v>
      </c>
      <c r="N73" s="97">
        <f>E73*M73</f>
        <v>0</v>
      </c>
      <c r="O73" s="98">
        <v>20</v>
      </c>
      <c r="P73" s="98" t="s">
        <v>150</v>
      </c>
      <c r="V73" s="101" t="s">
        <v>112</v>
      </c>
      <c r="W73" s="97">
        <v>13.621</v>
      </c>
      <c r="X73" s="142" t="s">
        <v>285</v>
      </c>
      <c r="Y73" s="142" t="s">
        <v>283</v>
      </c>
      <c r="Z73" s="95" t="s">
        <v>286</v>
      </c>
      <c r="AB73" s="98">
        <v>1</v>
      </c>
      <c r="AJ73" s="71" t="s">
        <v>153</v>
      </c>
      <c r="AK73" s="71" t="s">
        <v>154</v>
      </c>
    </row>
    <row r="74" spans="1:37">
      <c r="D74" s="143" t="s">
        <v>287</v>
      </c>
      <c r="E74" s="144"/>
      <c r="F74" s="145"/>
      <c r="G74" s="146"/>
      <c r="H74" s="146"/>
      <c r="I74" s="146"/>
      <c r="J74" s="146"/>
      <c r="K74" s="147"/>
      <c r="L74" s="147"/>
      <c r="M74" s="144"/>
      <c r="N74" s="144"/>
      <c r="O74" s="145"/>
      <c r="P74" s="145"/>
      <c r="Q74" s="144"/>
      <c r="R74" s="144"/>
      <c r="S74" s="144"/>
      <c r="T74" s="148"/>
      <c r="U74" s="148"/>
      <c r="V74" s="148" t="s">
        <v>0</v>
      </c>
      <c r="W74" s="144"/>
      <c r="X74" s="149"/>
    </row>
    <row r="75" spans="1:37">
      <c r="D75" s="150" t="s">
        <v>288</v>
      </c>
      <c r="E75" s="151">
        <f>J75</f>
        <v>0</v>
      </c>
      <c r="H75" s="151"/>
      <c r="I75" s="151"/>
      <c r="J75" s="151"/>
      <c r="L75" s="152">
        <f>SUM(L72:L74)</f>
        <v>0.23696399999999998</v>
      </c>
      <c r="N75" s="153">
        <f>SUM(N72:N74)</f>
        <v>0</v>
      </c>
      <c r="W75" s="97">
        <f>SUM(W72:W74)</f>
        <v>13.621</v>
      </c>
    </row>
    <row r="77" spans="1:37">
      <c r="D77" s="150" t="s">
        <v>289</v>
      </c>
      <c r="E77" s="153">
        <f>J77</f>
        <v>0</v>
      </c>
      <c r="H77" s="151"/>
      <c r="I77" s="151"/>
      <c r="J77" s="151"/>
      <c r="L77" s="152">
        <f>+L31+L36+L50+L58+L64+L70+L75</f>
        <v>235.61184524000001</v>
      </c>
      <c r="N77" s="153">
        <f>+N31+N36+N50+N58+N64+N70+N75</f>
        <v>0</v>
      </c>
      <c r="W77" s="97">
        <f>+W31+W36+W50+W58+W64+W70+W75</f>
        <v>1721.056</v>
      </c>
    </row>
    <row r="79" spans="1:37">
      <c r="B79" s="141" t="s">
        <v>290</v>
      </c>
    </row>
    <row r="80" spans="1:37">
      <c r="B80" s="95" t="s">
        <v>291</v>
      </c>
    </row>
    <row r="81" spans="1:37">
      <c r="A81" s="93">
        <v>30</v>
      </c>
      <c r="B81" s="94" t="s">
        <v>292</v>
      </c>
      <c r="C81" s="95" t="s">
        <v>293</v>
      </c>
      <c r="D81" s="96" t="s">
        <v>294</v>
      </c>
      <c r="E81" s="97">
        <v>88.83</v>
      </c>
      <c r="F81" s="98" t="s">
        <v>163</v>
      </c>
      <c r="K81" s="100">
        <v>3.0000000000000001E-5</v>
      </c>
      <c r="L81" s="100">
        <f>E81*K81</f>
        <v>2.6649E-3</v>
      </c>
      <c r="N81" s="97">
        <f>E81*M81</f>
        <v>0</v>
      </c>
      <c r="O81" s="98">
        <v>20</v>
      </c>
      <c r="P81" s="98" t="s">
        <v>150</v>
      </c>
      <c r="V81" s="101" t="s">
        <v>295</v>
      </c>
      <c r="W81" s="97">
        <v>30.913</v>
      </c>
      <c r="X81" s="142" t="s">
        <v>296</v>
      </c>
      <c r="Y81" s="142" t="s">
        <v>293</v>
      </c>
      <c r="Z81" s="95" t="s">
        <v>297</v>
      </c>
      <c r="AB81" s="98">
        <v>1</v>
      </c>
      <c r="AJ81" s="71" t="s">
        <v>298</v>
      </c>
      <c r="AK81" s="71" t="s">
        <v>154</v>
      </c>
    </row>
    <row r="82" spans="1:37">
      <c r="D82" s="143" t="s">
        <v>299</v>
      </c>
      <c r="E82" s="144"/>
      <c r="F82" s="145"/>
      <c r="G82" s="146"/>
      <c r="H82" s="146"/>
      <c r="I82" s="146"/>
      <c r="J82" s="146"/>
      <c r="K82" s="147"/>
      <c r="L82" s="147"/>
      <c r="M82" s="144"/>
      <c r="N82" s="144"/>
      <c r="O82" s="145"/>
      <c r="P82" s="145"/>
      <c r="Q82" s="144"/>
      <c r="R82" s="144"/>
      <c r="S82" s="144"/>
      <c r="T82" s="148"/>
      <c r="U82" s="148"/>
      <c r="V82" s="148" t="s">
        <v>0</v>
      </c>
      <c r="W82" s="144"/>
      <c r="X82" s="149"/>
    </row>
    <row r="83" spans="1:37">
      <c r="A83" s="93">
        <v>31</v>
      </c>
      <c r="B83" s="94" t="s">
        <v>272</v>
      </c>
      <c r="C83" s="95" t="s">
        <v>300</v>
      </c>
      <c r="D83" s="96" t="s">
        <v>301</v>
      </c>
      <c r="E83" s="97">
        <v>233.66300000000001</v>
      </c>
      <c r="F83" s="98" t="s">
        <v>163</v>
      </c>
      <c r="K83" s="100">
        <v>1.91E-3</v>
      </c>
      <c r="L83" s="100">
        <f>E83*K83</f>
        <v>0.44629633000000002</v>
      </c>
      <c r="N83" s="97">
        <f>E83*M83</f>
        <v>0</v>
      </c>
      <c r="O83" s="98">
        <v>20</v>
      </c>
      <c r="P83" s="98" t="s">
        <v>150</v>
      </c>
      <c r="V83" s="101" t="s">
        <v>104</v>
      </c>
      <c r="X83" s="142" t="s">
        <v>300</v>
      </c>
      <c r="Y83" s="142" t="s">
        <v>300</v>
      </c>
      <c r="Z83" s="95" t="s">
        <v>302</v>
      </c>
      <c r="AA83" s="95" t="s">
        <v>150</v>
      </c>
      <c r="AB83" s="98">
        <v>2</v>
      </c>
      <c r="AJ83" s="71" t="s">
        <v>303</v>
      </c>
      <c r="AK83" s="71" t="s">
        <v>154</v>
      </c>
    </row>
    <row r="84" spans="1:37">
      <c r="D84" s="143" t="s">
        <v>304</v>
      </c>
      <c r="E84" s="144"/>
      <c r="F84" s="145"/>
      <c r="G84" s="146"/>
      <c r="H84" s="146"/>
      <c r="I84" s="146"/>
      <c r="J84" s="146"/>
      <c r="K84" s="147"/>
      <c r="L84" s="147"/>
      <c r="M84" s="144"/>
      <c r="N84" s="144"/>
      <c r="O84" s="145"/>
      <c r="P84" s="145"/>
      <c r="Q84" s="144"/>
      <c r="R84" s="144"/>
      <c r="S84" s="144"/>
      <c r="T84" s="148"/>
      <c r="U84" s="148"/>
      <c r="V84" s="148" t="s">
        <v>0</v>
      </c>
      <c r="W84" s="144"/>
      <c r="X84" s="149"/>
    </row>
    <row r="85" spans="1:37">
      <c r="A85" s="93">
        <v>32</v>
      </c>
      <c r="B85" s="94" t="s">
        <v>292</v>
      </c>
      <c r="C85" s="95" t="s">
        <v>305</v>
      </c>
      <c r="D85" s="96" t="s">
        <v>306</v>
      </c>
      <c r="E85" s="97">
        <v>119.798</v>
      </c>
      <c r="F85" s="98" t="s">
        <v>163</v>
      </c>
      <c r="K85" s="100">
        <v>2.3000000000000001E-4</v>
      </c>
      <c r="L85" s="100">
        <f>E85*K85</f>
        <v>2.7553540000000001E-2</v>
      </c>
      <c r="N85" s="97">
        <f>E85*M85</f>
        <v>0</v>
      </c>
      <c r="O85" s="98">
        <v>20</v>
      </c>
      <c r="P85" s="98" t="s">
        <v>150</v>
      </c>
      <c r="V85" s="101" t="s">
        <v>295</v>
      </c>
      <c r="W85" s="97">
        <v>50.793999999999997</v>
      </c>
      <c r="X85" s="142" t="s">
        <v>307</v>
      </c>
      <c r="Y85" s="142" t="s">
        <v>305</v>
      </c>
      <c r="Z85" s="95" t="s">
        <v>297</v>
      </c>
      <c r="AB85" s="98">
        <v>1</v>
      </c>
      <c r="AJ85" s="71" t="s">
        <v>298</v>
      </c>
      <c r="AK85" s="71" t="s">
        <v>154</v>
      </c>
    </row>
    <row r="86" spans="1:37">
      <c r="D86" s="143" t="s">
        <v>308</v>
      </c>
      <c r="E86" s="144"/>
      <c r="F86" s="145"/>
      <c r="G86" s="146"/>
      <c r="H86" s="146"/>
      <c r="I86" s="146"/>
      <c r="J86" s="146"/>
      <c r="K86" s="147"/>
      <c r="L86" s="147"/>
      <c r="M86" s="144"/>
      <c r="N86" s="144"/>
      <c r="O86" s="145"/>
      <c r="P86" s="145"/>
      <c r="Q86" s="144"/>
      <c r="R86" s="144"/>
      <c r="S86" s="144"/>
      <c r="T86" s="148"/>
      <c r="U86" s="148"/>
      <c r="V86" s="148" t="s">
        <v>0</v>
      </c>
      <c r="W86" s="144"/>
      <c r="X86" s="149"/>
    </row>
    <row r="87" spans="1:37">
      <c r="A87" s="93">
        <v>33</v>
      </c>
      <c r="B87" s="94" t="s">
        <v>292</v>
      </c>
      <c r="C87" s="95" t="s">
        <v>309</v>
      </c>
      <c r="D87" s="96" t="s">
        <v>310</v>
      </c>
      <c r="E87" s="97">
        <v>88.83</v>
      </c>
      <c r="F87" s="98" t="s">
        <v>163</v>
      </c>
      <c r="L87" s="100">
        <f>E87*K87</f>
        <v>0</v>
      </c>
      <c r="N87" s="97">
        <f>E87*M87</f>
        <v>0</v>
      </c>
      <c r="O87" s="98">
        <v>20</v>
      </c>
      <c r="P87" s="98" t="s">
        <v>150</v>
      </c>
      <c r="V87" s="101" t="s">
        <v>295</v>
      </c>
      <c r="W87" s="97">
        <v>9.5939999999999994</v>
      </c>
      <c r="X87" s="142" t="s">
        <v>311</v>
      </c>
      <c r="Y87" s="142" t="s">
        <v>309</v>
      </c>
      <c r="Z87" s="95" t="s">
        <v>297</v>
      </c>
      <c r="AB87" s="98">
        <v>1</v>
      </c>
      <c r="AJ87" s="71" t="s">
        <v>298</v>
      </c>
      <c r="AK87" s="71" t="s">
        <v>154</v>
      </c>
    </row>
    <row r="88" spans="1:37">
      <c r="A88" s="93">
        <v>34</v>
      </c>
      <c r="B88" s="94" t="s">
        <v>292</v>
      </c>
      <c r="C88" s="95" t="s">
        <v>312</v>
      </c>
      <c r="D88" s="96" t="s">
        <v>313</v>
      </c>
      <c r="E88" s="97">
        <v>88.83</v>
      </c>
      <c r="F88" s="98" t="s">
        <v>163</v>
      </c>
      <c r="L88" s="100">
        <f>E88*K88</f>
        <v>0</v>
      </c>
      <c r="N88" s="97">
        <f>E88*M88</f>
        <v>0</v>
      </c>
      <c r="O88" s="98">
        <v>20</v>
      </c>
      <c r="P88" s="98" t="s">
        <v>150</v>
      </c>
      <c r="V88" s="101" t="s">
        <v>295</v>
      </c>
      <c r="W88" s="97">
        <v>11.726000000000001</v>
      </c>
      <c r="X88" s="142" t="s">
        <v>314</v>
      </c>
      <c r="Y88" s="142" t="s">
        <v>312</v>
      </c>
      <c r="Z88" s="95" t="s">
        <v>297</v>
      </c>
      <c r="AB88" s="98">
        <v>1</v>
      </c>
      <c r="AJ88" s="71" t="s">
        <v>298</v>
      </c>
      <c r="AK88" s="71" t="s">
        <v>154</v>
      </c>
    </row>
    <row r="89" spans="1:37">
      <c r="A89" s="93">
        <v>35</v>
      </c>
      <c r="B89" s="94" t="s">
        <v>272</v>
      </c>
      <c r="C89" s="95" t="s">
        <v>315</v>
      </c>
      <c r="D89" s="96" t="s">
        <v>316</v>
      </c>
      <c r="E89" s="97">
        <v>312.33100000000002</v>
      </c>
      <c r="F89" s="98" t="s">
        <v>163</v>
      </c>
      <c r="K89" s="100">
        <v>2.9999999999999997E-4</v>
      </c>
      <c r="L89" s="100">
        <f>E89*K89</f>
        <v>9.3699299999999999E-2</v>
      </c>
      <c r="N89" s="97">
        <f>E89*M89</f>
        <v>0</v>
      </c>
      <c r="O89" s="98">
        <v>20</v>
      </c>
      <c r="P89" s="98" t="s">
        <v>150</v>
      </c>
      <c r="V89" s="101" t="s">
        <v>104</v>
      </c>
      <c r="X89" s="142" t="s">
        <v>315</v>
      </c>
      <c r="Y89" s="142" t="s">
        <v>315</v>
      </c>
      <c r="Z89" s="95" t="s">
        <v>317</v>
      </c>
      <c r="AA89" s="95" t="s">
        <v>150</v>
      </c>
      <c r="AB89" s="98">
        <v>2</v>
      </c>
      <c r="AJ89" s="71" t="s">
        <v>303</v>
      </c>
      <c r="AK89" s="71" t="s">
        <v>154</v>
      </c>
    </row>
    <row r="90" spans="1:37">
      <c r="D90" s="143" t="s">
        <v>318</v>
      </c>
      <c r="E90" s="144"/>
      <c r="F90" s="145"/>
      <c r="G90" s="146"/>
      <c r="H90" s="146"/>
      <c r="I90" s="146"/>
      <c r="J90" s="146"/>
      <c r="K90" s="147"/>
      <c r="L90" s="147"/>
      <c r="M90" s="144"/>
      <c r="N90" s="144"/>
      <c r="O90" s="145"/>
      <c r="P90" s="145"/>
      <c r="Q90" s="144"/>
      <c r="R90" s="144"/>
      <c r="S90" s="144"/>
      <c r="T90" s="148"/>
      <c r="U90" s="148"/>
      <c r="V90" s="148" t="s">
        <v>0</v>
      </c>
      <c r="W90" s="144"/>
      <c r="X90" s="149"/>
    </row>
    <row r="91" spans="1:37">
      <c r="A91" s="93">
        <v>36</v>
      </c>
      <c r="B91" s="94" t="s">
        <v>292</v>
      </c>
      <c r="C91" s="95" t="s">
        <v>319</v>
      </c>
      <c r="D91" s="96" t="s">
        <v>320</v>
      </c>
      <c r="E91" s="97">
        <v>119.798</v>
      </c>
      <c r="F91" s="98" t="s">
        <v>163</v>
      </c>
      <c r="K91" s="100">
        <v>1.7000000000000001E-4</v>
      </c>
      <c r="L91" s="100">
        <f>E91*K91</f>
        <v>2.0365660000000001E-2</v>
      </c>
      <c r="N91" s="97">
        <f>E91*M91</f>
        <v>0</v>
      </c>
      <c r="O91" s="98">
        <v>20</v>
      </c>
      <c r="P91" s="98" t="s">
        <v>150</v>
      </c>
      <c r="V91" s="101" t="s">
        <v>295</v>
      </c>
      <c r="W91" s="97">
        <v>23.48</v>
      </c>
      <c r="X91" s="142" t="s">
        <v>321</v>
      </c>
      <c r="Y91" s="142" t="s">
        <v>319</v>
      </c>
      <c r="Z91" s="95" t="s">
        <v>297</v>
      </c>
      <c r="AB91" s="98">
        <v>1</v>
      </c>
      <c r="AJ91" s="71" t="s">
        <v>298</v>
      </c>
      <c r="AK91" s="71" t="s">
        <v>154</v>
      </c>
    </row>
    <row r="92" spans="1:37">
      <c r="A92" s="93">
        <v>37</v>
      </c>
      <c r="B92" s="94" t="s">
        <v>292</v>
      </c>
      <c r="C92" s="95" t="s">
        <v>322</v>
      </c>
      <c r="D92" s="96" t="s">
        <v>323</v>
      </c>
      <c r="E92" s="97">
        <v>119.798</v>
      </c>
      <c r="F92" s="98" t="s">
        <v>163</v>
      </c>
      <c r="K92" s="100">
        <v>2.0000000000000001E-4</v>
      </c>
      <c r="L92" s="100">
        <f>E92*K92</f>
        <v>2.3959600000000001E-2</v>
      </c>
      <c r="N92" s="97">
        <f>E92*M92</f>
        <v>0</v>
      </c>
      <c r="O92" s="98">
        <v>20</v>
      </c>
      <c r="P92" s="98" t="s">
        <v>150</v>
      </c>
      <c r="V92" s="101" t="s">
        <v>295</v>
      </c>
      <c r="W92" s="97">
        <v>23.48</v>
      </c>
      <c r="X92" s="142" t="s">
        <v>324</v>
      </c>
      <c r="Y92" s="142" t="s">
        <v>322</v>
      </c>
      <c r="Z92" s="95" t="s">
        <v>297</v>
      </c>
      <c r="AB92" s="98">
        <v>1</v>
      </c>
      <c r="AJ92" s="71" t="s">
        <v>298</v>
      </c>
      <c r="AK92" s="71" t="s">
        <v>154</v>
      </c>
    </row>
    <row r="93" spans="1:37" ht="25.5">
      <c r="A93" s="93">
        <v>38</v>
      </c>
      <c r="B93" s="94" t="s">
        <v>292</v>
      </c>
      <c r="C93" s="95" t="s">
        <v>325</v>
      </c>
      <c r="D93" s="96" t="s">
        <v>326</v>
      </c>
      <c r="E93" s="97">
        <v>4</v>
      </c>
      <c r="F93" s="98" t="s">
        <v>209</v>
      </c>
      <c r="K93" s="100">
        <v>1.8000000000000001E-4</v>
      </c>
      <c r="L93" s="100">
        <f>E93*K93</f>
        <v>7.2000000000000005E-4</v>
      </c>
      <c r="N93" s="97">
        <f>E93*M93</f>
        <v>0</v>
      </c>
      <c r="O93" s="98">
        <v>20</v>
      </c>
      <c r="P93" s="98" t="s">
        <v>150</v>
      </c>
      <c r="V93" s="101" t="s">
        <v>295</v>
      </c>
      <c r="W93" s="97">
        <v>6.5279999999999996</v>
      </c>
      <c r="X93" s="142" t="s">
        <v>327</v>
      </c>
      <c r="Y93" s="142" t="s">
        <v>325</v>
      </c>
      <c r="Z93" s="95" t="s">
        <v>297</v>
      </c>
      <c r="AB93" s="98">
        <v>1</v>
      </c>
      <c r="AJ93" s="71" t="s">
        <v>298</v>
      </c>
      <c r="AK93" s="71" t="s">
        <v>154</v>
      </c>
    </row>
    <row r="94" spans="1:37" ht="25.5">
      <c r="A94" s="93">
        <v>39</v>
      </c>
      <c r="B94" s="94" t="s">
        <v>292</v>
      </c>
      <c r="C94" s="95" t="s">
        <v>328</v>
      </c>
      <c r="D94" s="96" t="s">
        <v>329</v>
      </c>
      <c r="E94" s="97">
        <v>2</v>
      </c>
      <c r="F94" s="98" t="s">
        <v>209</v>
      </c>
      <c r="K94" s="100">
        <v>3.6999999999999999E-4</v>
      </c>
      <c r="L94" s="100">
        <f>E94*K94</f>
        <v>7.3999999999999999E-4</v>
      </c>
      <c r="N94" s="97">
        <f>E94*M94</f>
        <v>0</v>
      </c>
      <c r="O94" s="98">
        <v>20</v>
      </c>
      <c r="P94" s="98" t="s">
        <v>150</v>
      </c>
      <c r="V94" s="101" t="s">
        <v>295</v>
      </c>
      <c r="W94" s="97">
        <v>4.1760000000000002</v>
      </c>
      <c r="X94" s="142" t="s">
        <v>330</v>
      </c>
      <c r="Y94" s="142" t="s">
        <v>328</v>
      </c>
      <c r="Z94" s="95" t="s">
        <v>297</v>
      </c>
      <c r="AB94" s="98">
        <v>1</v>
      </c>
      <c r="AJ94" s="71" t="s">
        <v>298</v>
      </c>
      <c r="AK94" s="71" t="s">
        <v>154</v>
      </c>
    </row>
    <row r="95" spans="1:37">
      <c r="D95" s="150" t="s">
        <v>331</v>
      </c>
      <c r="E95" s="151">
        <f>J95</f>
        <v>0</v>
      </c>
      <c r="H95" s="151"/>
      <c r="I95" s="151"/>
      <c r="J95" s="151"/>
      <c r="L95" s="152">
        <f>SUM(L79:L94)</f>
        <v>0.61599932999999996</v>
      </c>
      <c r="N95" s="153">
        <f>SUM(N79:N94)</f>
        <v>0</v>
      </c>
      <c r="W95" s="97">
        <f>SUM(W79:W94)</f>
        <v>160.69099999999997</v>
      </c>
    </row>
    <row r="97" spans="4:23">
      <c r="D97" s="150" t="s">
        <v>332</v>
      </c>
      <c r="E97" s="151">
        <f>J97</f>
        <v>0</v>
      </c>
      <c r="H97" s="151"/>
      <c r="I97" s="151"/>
      <c r="J97" s="151"/>
      <c r="L97" s="152">
        <f>+L95</f>
        <v>0.61599932999999996</v>
      </c>
      <c r="N97" s="153">
        <f>+N95</f>
        <v>0</v>
      </c>
      <c r="W97" s="97">
        <f>+W95</f>
        <v>160.69099999999997</v>
      </c>
    </row>
    <row r="99" spans="4:23">
      <c r="D99" s="154" t="s">
        <v>333</v>
      </c>
      <c r="E99" s="151">
        <f>J99</f>
        <v>0</v>
      </c>
      <c r="H99" s="151"/>
      <c r="I99" s="151"/>
      <c r="J99" s="151"/>
      <c r="L99" s="152">
        <f>+L77+L97</f>
        <v>236.22784457</v>
      </c>
      <c r="N99" s="153">
        <f>+N77+N97</f>
        <v>0</v>
      </c>
      <c r="W99" s="97">
        <f>+W77+W97</f>
        <v>1881.7470000000001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40625" defaultRowHeight="13.5"/>
  <cols>
    <col min="1" max="1" width="15.7109375" style="80" customWidth="1"/>
    <col min="2" max="3" width="45.7109375" style="80" customWidth="1"/>
    <col min="4" max="4" width="11.28515625" style="81" customWidth="1"/>
    <col min="5" max="1024" width="9.140625" style="71"/>
  </cols>
  <sheetData>
    <row r="1" spans="1:6">
      <c r="A1" s="82" t="s">
        <v>3</v>
      </c>
      <c r="B1" s="83"/>
      <c r="C1" s="83"/>
      <c r="D1" s="84" t="s">
        <v>4</v>
      </c>
    </row>
    <row r="2" spans="1:6">
      <c r="A2" s="82" t="s">
        <v>12</v>
      </c>
      <c r="B2" s="83"/>
      <c r="C2" s="83"/>
      <c r="D2" s="84" t="s">
        <v>118</v>
      </c>
    </row>
    <row r="3" spans="1:6">
      <c r="A3" s="82" t="s">
        <v>16</v>
      </c>
      <c r="B3" s="83"/>
      <c r="C3" s="83"/>
      <c r="D3" s="84" t="s">
        <v>119</v>
      </c>
    </row>
    <row r="4" spans="1:6">
      <c r="A4" s="83"/>
      <c r="B4" s="83"/>
      <c r="C4" s="83"/>
      <c r="D4" s="83"/>
    </row>
    <row r="5" spans="1:6">
      <c r="A5" s="82" t="s">
        <v>120</v>
      </c>
      <c r="B5" s="83"/>
      <c r="C5" s="83"/>
      <c r="D5" s="83"/>
    </row>
    <row r="6" spans="1:6">
      <c r="A6" s="82" t="s">
        <v>121</v>
      </c>
      <c r="B6" s="83"/>
      <c r="C6" s="83"/>
      <c r="D6" s="83"/>
    </row>
    <row r="7" spans="1:6">
      <c r="A7" s="82" t="s">
        <v>122</v>
      </c>
      <c r="B7" s="83"/>
      <c r="C7" s="83"/>
      <c r="D7" s="83"/>
    </row>
    <row r="8" spans="1:6">
      <c r="A8" s="71" t="s">
        <v>123</v>
      </c>
      <c r="B8" s="85"/>
      <c r="C8" s="86"/>
      <c r="D8" s="87"/>
    </row>
    <row r="9" spans="1:6">
      <c r="A9" s="88" t="s">
        <v>66</v>
      </c>
      <c r="B9" s="88" t="s">
        <v>67</v>
      </c>
      <c r="C9" s="88" t="s">
        <v>68</v>
      </c>
      <c r="D9" s="89" t="s">
        <v>69</v>
      </c>
      <c r="F9" s="71" t="s">
        <v>334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K25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D33" sqref="D33"/>
    </sheetView>
  </sheetViews>
  <sheetFormatPr defaultColWidth="9" defaultRowHeight="13.5"/>
  <cols>
    <col min="1" max="1" width="45.85546875" style="71" customWidth="1"/>
    <col min="2" max="2" width="14.28515625" style="72" customWidth="1"/>
    <col min="3" max="3" width="13.5703125" style="72" customWidth="1"/>
    <col min="4" max="4" width="11.5703125" style="72" customWidth="1"/>
    <col min="5" max="5" width="12.140625" style="73" customWidth="1"/>
    <col min="6" max="6" width="10.140625" style="74" customWidth="1"/>
    <col min="7" max="7" width="9.140625" style="74" customWidth="1"/>
    <col min="8" max="23" width="9.140625" style="71" customWidth="1"/>
    <col min="24" max="25" width="5.7109375" style="71" customWidth="1"/>
    <col min="26" max="26" width="6.5703125" style="71" customWidth="1"/>
    <col min="27" max="27" width="24.28515625" style="71" customWidth="1"/>
    <col min="28" max="28" width="4.28515625" style="71" customWidth="1"/>
    <col min="29" max="29" width="8.28515625" style="71" customWidth="1"/>
    <col min="30" max="30" width="8.7109375" style="71" customWidth="1"/>
    <col min="31" max="37" width="9.140625" style="71" customWidth="1"/>
  </cols>
  <sheetData>
    <row r="1" spans="1:30" s="71" customFormat="1" ht="12.75">
      <c r="A1" s="75" t="s">
        <v>3</v>
      </c>
      <c r="B1" s="72"/>
      <c r="D1" s="72"/>
      <c r="E1" s="75" t="s">
        <v>117</v>
      </c>
      <c r="Z1" s="68" t="s">
        <v>5</v>
      </c>
      <c r="AA1" s="68" t="s">
        <v>6</v>
      </c>
      <c r="AB1" s="68" t="s">
        <v>7</v>
      </c>
      <c r="AC1" s="68" t="s">
        <v>8</v>
      </c>
      <c r="AD1" s="68" t="s">
        <v>9</v>
      </c>
    </row>
    <row r="2" spans="1:30" s="71" customFormat="1" ht="12.75">
      <c r="A2" s="75" t="s">
        <v>12</v>
      </c>
      <c r="B2" s="72"/>
      <c r="D2" s="72"/>
      <c r="E2" s="75" t="s">
        <v>118</v>
      </c>
      <c r="Z2" s="68" t="s">
        <v>13</v>
      </c>
      <c r="AA2" s="69" t="s">
        <v>70</v>
      </c>
      <c r="AB2" s="69" t="s">
        <v>15</v>
      </c>
      <c r="AC2" s="69"/>
      <c r="AD2" s="70"/>
    </row>
    <row r="3" spans="1:30" s="71" customFormat="1" ht="12.75">
      <c r="A3" s="75" t="s">
        <v>16</v>
      </c>
      <c r="B3" s="72"/>
      <c r="D3" s="72"/>
      <c r="E3" s="75" t="s">
        <v>119</v>
      </c>
      <c r="Z3" s="68" t="s">
        <v>17</v>
      </c>
      <c r="AA3" s="69" t="s">
        <v>71</v>
      </c>
      <c r="AB3" s="69" t="s">
        <v>15</v>
      </c>
      <c r="AC3" s="69" t="s">
        <v>19</v>
      </c>
      <c r="AD3" s="70" t="s">
        <v>20</v>
      </c>
    </row>
    <row r="4" spans="1:30" s="71" customFormat="1" ht="12.75">
      <c r="Z4" s="68" t="s">
        <v>21</v>
      </c>
      <c r="AA4" s="69" t="s">
        <v>72</v>
      </c>
      <c r="AB4" s="69" t="s">
        <v>15</v>
      </c>
      <c r="AC4" s="69"/>
      <c r="AD4" s="70"/>
    </row>
    <row r="5" spans="1:30" s="71" customFormat="1" ht="12.75">
      <c r="A5" s="75" t="s">
        <v>120</v>
      </c>
      <c r="Z5" s="68" t="s">
        <v>23</v>
      </c>
      <c r="AA5" s="69" t="s">
        <v>71</v>
      </c>
      <c r="AB5" s="69" t="s">
        <v>15</v>
      </c>
      <c r="AC5" s="69" t="s">
        <v>19</v>
      </c>
      <c r="AD5" s="70" t="s">
        <v>20</v>
      </c>
    </row>
    <row r="6" spans="1:30" s="71" customFormat="1" ht="12.75">
      <c r="A6" s="75" t="s">
        <v>121</v>
      </c>
    </row>
    <row r="7" spans="1:30" s="71" customFormat="1" ht="12.75">
      <c r="A7" s="75" t="s">
        <v>122</v>
      </c>
    </row>
    <row r="8" spans="1:30">
      <c r="A8" s="71" t="s">
        <v>123</v>
      </c>
      <c r="B8" s="76" t="str">
        <f>CONCATENATE(AA2," ",AB2," ",AC2," ",AD2)</f>
        <v xml:space="preserve">Rekapitulácia rozpočtu v EUR  </v>
      </c>
      <c r="G8" s="71"/>
    </row>
    <row r="9" spans="1:30">
      <c r="A9" s="77" t="s">
        <v>73</v>
      </c>
      <c r="B9" s="77" t="s">
        <v>32</v>
      </c>
      <c r="C9" s="77" t="s">
        <v>33</v>
      </c>
      <c r="D9" s="77" t="s">
        <v>34</v>
      </c>
      <c r="E9" s="78" t="s">
        <v>35</v>
      </c>
      <c r="F9" s="78" t="s">
        <v>36</v>
      </c>
      <c r="G9" s="78" t="s">
        <v>41</v>
      </c>
    </row>
    <row r="10" spans="1:30">
      <c r="A10" s="79"/>
      <c r="B10" s="79"/>
      <c r="C10" s="79" t="s">
        <v>55</v>
      </c>
      <c r="D10" s="79"/>
      <c r="E10" s="79" t="s">
        <v>34</v>
      </c>
      <c r="F10" s="79" t="s">
        <v>34</v>
      </c>
      <c r="G10" s="79" t="s">
        <v>34</v>
      </c>
    </row>
    <row r="12" spans="1:30">
      <c r="A12" s="71" t="s">
        <v>145</v>
      </c>
      <c r="E12" s="73">
        <f>Prehlad!L31</f>
        <v>0.14432154</v>
      </c>
      <c r="F12" s="74">
        <f>Prehlad!N31</f>
        <v>0</v>
      </c>
      <c r="G12" s="74">
        <f>Prehlad!W31</f>
        <v>542.93799999999999</v>
      </c>
    </row>
    <row r="13" spans="1:30">
      <c r="A13" s="71" t="s">
        <v>197</v>
      </c>
      <c r="E13" s="73">
        <f>Prehlad!L36</f>
        <v>36.687674940000001</v>
      </c>
      <c r="F13" s="74">
        <f>Prehlad!N36</f>
        <v>0</v>
      </c>
      <c r="G13" s="74">
        <f>Prehlad!W36</f>
        <v>17.609000000000002</v>
      </c>
    </row>
    <row r="14" spans="1:30">
      <c r="A14" s="71" t="s">
        <v>205</v>
      </c>
      <c r="E14" s="73">
        <f>Prehlad!L50</f>
        <v>177.33594777000002</v>
      </c>
      <c r="F14" s="74">
        <f>Prehlad!N50</f>
        <v>0</v>
      </c>
      <c r="G14" s="74">
        <f>Prehlad!W50</f>
        <v>1028.644</v>
      </c>
    </row>
    <row r="15" spans="1:30">
      <c r="A15" s="71" t="s">
        <v>241</v>
      </c>
      <c r="E15" s="73">
        <f>Prehlad!L58</f>
        <v>0.17394999999999999</v>
      </c>
      <c r="F15" s="74">
        <f>Prehlad!N58</f>
        <v>0</v>
      </c>
      <c r="G15" s="74">
        <f>Prehlad!W58</f>
        <v>50.505000000000003</v>
      </c>
    </row>
    <row r="16" spans="1:30">
      <c r="A16" s="71" t="s">
        <v>257</v>
      </c>
      <c r="E16" s="73">
        <f>Prehlad!L64</f>
        <v>20.57890699</v>
      </c>
      <c r="F16" s="74">
        <f>Prehlad!N64</f>
        <v>0</v>
      </c>
      <c r="G16" s="74">
        <f>Prehlad!W64</f>
        <v>57.590999999999994</v>
      </c>
    </row>
    <row r="17" spans="1:7">
      <c r="A17" s="71" t="s">
        <v>266</v>
      </c>
      <c r="E17" s="73">
        <f>Prehlad!L70</f>
        <v>0.45407999999999998</v>
      </c>
      <c r="F17" s="74">
        <f>Prehlad!N70</f>
        <v>0</v>
      </c>
      <c r="G17" s="74">
        <f>Prehlad!W70</f>
        <v>10.148</v>
      </c>
    </row>
    <row r="18" spans="1:7">
      <c r="A18" s="71" t="s">
        <v>281</v>
      </c>
      <c r="E18" s="73">
        <f>Prehlad!L75</f>
        <v>0.23696399999999998</v>
      </c>
      <c r="F18" s="74">
        <f>Prehlad!N75</f>
        <v>0</v>
      </c>
      <c r="G18" s="74">
        <f>Prehlad!W75</f>
        <v>13.621</v>
      </c>
    </row>
    <row r="19" spans="1:7">
      <c r="A19" s="71" t="s">
        <v>289</v>
      </c>
      <c r="E19" s="73">
        <f>Prehlad!L77</f>
        <v>235.61184524000001</v>
      </c>
      <c r="F19" s="74">
        <f>Prehlad!N77</f>
        <v>0</v>
      </c>
      <c r="G19" s="74">
        <f>Prehlad!W77</f>
        <v>1721.056</v>
      </c>
    </row>
    <row r="21" spans="1:7">
      <c r="A21" s="71" t="s">
        <v>291</v>
      </c>
      <c r="E21" s="73">
        <f>Prehlad!L95</f>
        <v>0.61599932999999996</v>
      </c>
      <c r="F21" s="74">
        <f>Prehlad!N95</f>
        <v>0</v>
      </c>
      <c r="G21" s="74">
        <f>Prehlad!W95</f>
        <v>160.69099999999997</v>
      </c>
    </row>
    <row r="22" spans="1:7">
      <c r="A22" s="71" t="s">
        <v>332</v>
      </c>
      <c r="E22" s="73">
        <f>Prehlad!L97</f>
        <v>0.61599932999999996</v>
      </c>
      <c r="F22" s="74">
        <f>Prehlad!N97</f>
        <v>0</v>
      </c>
      <c r="G22" s="74">
        <f>Prehlad!W97</f>
        <v>160.69099999999997</v>
      </c>
    </row>
    <row r="25" spans="1:7">
      <c r="A25" s="71" t="s">
        <v>333</v>
      </c>
      <c r="E25" s="73">
        <f>Prehlad!L99</f>
        <v>236.22784457</v>
      </c>
      <c r="F25" s="74">
        <f>Prehlad!N99</f>
        <v>0</v>
      </c>
      <c r="G25" s="74">
        <f>Prehlad!W99</f>
        <v>1881.7470000000001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J29"/>
  <sheetViews>
    <sheetView showGridLines="0" workbookViewId="0">
      <selection activeCell="M24" sqref="M24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124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8" t="s">
        <v>5</v>
      </c>
      <c r="AA1" s="68" t="s">
        <v>6</v>
      </c>
      <c r="AB1" s="68" t="s">
        <v>7</v>
      </c>
      <c r="AC1" s="68" t="s">
        <v>8</v>
      </c>
      <c r="AD1" s="68" t="s">
        <v>9</v>
      </c>
    </row>
    <row r="2" spans="2:30" ht="18" customHeight="1">
      <c r="B2" s="4" t="s">
        <v>125</v>
      </c>
      <c r="C2" s="5"/>
      <c r="D2" s="5"/>
      <c r="E2" s="5"/>
      <c r="F2" s="5"/>
      <c r="G2" s="6" t="s">
        <v>74</v>
      </c>
      <c r="H2" s="5"/>
      <c r="I2" s="5"/>
      <c r="J2" s="6" t="s">
        <v>75</v>
      </c>
      <c r="K2" s="5"/>
      <c r="L2" s="5"/>
      <c r="M2" s="49"/>
      <c r="Z2" s="68" t="s">
        <v>13</v>
      </c>
      <c r="AA2" s="69" t="s">
        <v>76</v>
      </c>
      <c r="AB2" s="69" t="s">
        <v>15</v>
      </c>
      <c r="AC2" s="69"/>
      <c r="AD2" s="70"/>
    </row>
    <row r="3" spans="2:30" ht="18" customHeight="1">
      <c r="B3" s="7" t="s">
        <v>126</v>
      </c>
      <c r="C3" s="8"/>
      <c r="D3" s="8"/>
      <c r="E3" s="8"/>
      <c r="F3" s="8"/>
      <c r="G3" s="9" t="s">
        <v>127</v>
      </c>
      <c r="H3" s="8"/>
      <c r="I3" s="8"/>
      <c r="J3" s="9" t="s">
        <v>77</v>
      </c>
      <c r="K3" s="8"/>
      <c r="L3" s="8"/>
      <c r="M3" s="50"/>
      <c r="Z3" s="68" t="s">
        <v>17</v>
      </c>
      <c r="AA3" s="69" t="s">
        <v>78</v>
      </c>
      <c r="AB3" s="69" t="s">
        <v>15</v>
      </c>
      <c r="AC3" s="69" t="s">
        <v>19</v>
      </c>
      <c r="AD3" s="70" t="s">
        <v>20</v>
      </c>
    </row>
    <row r="4" spans="2:30" ht="18" customHeight="1">
      <c r="B4" s="10" t="s">
        <v>122</v>
      </c>
      <c r="C4" s="11"/>
      <c r="D4" s="11"/>
      <c r="E4" s="11"/>
      <c r="F4" s="11"/>
      <c r="G4" s="12"/>
      <c r="H4" s="11"/>
      <c r="I4" s="11"/>
      <c r="J4" s="12" t="s">
        <v>79</v>
      </c>
      <c r="K4" s="11" t="s">
        <v>128</v>
      </c>
      <c r="L4" s="11" t="s">
        <v>80</v>
      </c>
      <c r="M4" s="51"/>
      <c r="Z4" s="68" t="s">
        <v>21</v>
      </c>
      <c r="AA4" s="69" t="s">
        <v>81</v>
      </c>
      <c r="AB4" s="69" t="s">
        <v>15</v>
      </c>
      <c r="AC4" s="69"/>
      <c r="AD4" s="70"/>
    </row>
    <row r="5" spans="2:30" ht="18" customHeight="1">
      <c r="B5" s="4" t="s">
        <v>82</v>
      </c>
      <c r="C5" s="5"/>
      <c r="D5" s="5"/>
      <c r="E5" s="5"/>
      <c r="F5" s="5"/>
      <c r="G5" s="13"/>
      <c r="H5" s="5"/>
      <c r="I5" s="5"/>
      <c r="J5" s="5" t="s">
        <v>83</v>
      </c>
      <c r="K5" s="5"/>
      <c r="L5" s="5" t="s">
        <v>84</v>
      </c>
      <c r="M5" s="49"/>
      <c r="Z5" s="68" t="s">
        <v>23</v>
      </c>
      <c r="AA5" s="69" t="s">
        <v>78</v>
      </c>
      <c r="AB5" s="69" t="s">
        <v>15</v>
      </c>
      <c r="AC5" s="69" t="s">
        <v>19</v>
      </c>
      <c r="AD5" s="70" t="s">
        <v>20</v>
      </c>
    </row>
    <row r="6" spans="2:30" ht="18" customHeight="1">
      <c r="B6" s="7" t="s">
        <v>85</v>
      </c>
      <c r="C6" s="8"/>
      <c r="D6" s="8"/>
      <c r="E6" s="8"/>
      <c r="F6" s="8"/>
      <c r="G6" s="14"/>
      <c r="H6" s="8"/>
      <c r="I6" s="8"/>
      <c r="J6" s="8" t="s">
        <v>83</v>
      </c>
      <c r="K6" s="8"/>
      <c r="L6" s="8" t="s">
        <v>84</v>
      </c>
      <c r="M6" s="50"/>
    </row>
    <row r="7" spans="2:30" ht="18" customHeight="1">
      <c r="B7" s="10" t="s">
        <v>86</v>
      </c>
      <c r="C7" s="11"/>
      <c r="D7" s="11"/>
      <c r="E7" s="11"/>
      <c r="F7" s="11"/>
      <c r="G7" s="15"/>
      <c r="H7" s="11"/>
      <c r="I7" s="11"/>
      <c r="J7" s="11" t="s">
        <v>83</v>
      </c>
      <c r="K7" s="11"/>
      <c r="L7" s="11" t="s">
        <v>84</v>
      </c>
      <c r="M7" s="51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2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3">
        <f>IF(J9&lt;&gt;0,ROUND($M$26/J9,0),0)</f>
        <v>0</v>
      </c>
    </row>
    <row r="10" spans="2:30" ht="18" customHeight="1">
      <c r="B10" s="27" t="s">
        <v>87</v>
      </c>
      <c r="C10" s="28" t="s">
        <v>88</v>
      </c>
      <c r="D10" s="29" t="s">
        <v>32</v>
      </c>
      <c r="E10" s="29" t="s">
        <v>89</v>
      </c>
      <c r="F10" s="30" t="s">
        <v>90</v>
      </c>
      <c r="G10" s="27" t="s">
        <v>91</v>
      </c>
      <c r="H10" s="158" t="s">
        <v>92</v>
      </c>
      <c r="I10" s="158"/>
      <c r="J10" s="27" t="s">
        <v>93</v>
      </c>
      <c r="K10" s="158" t="s">
        <v>94</v>
      </c>
      <c r="L10" s="158"/>
      <c r="M10" s="158"/>
    </row>
    <row r="11" spans="2:30" ht="18" customHeight="1">
      <c r="B11" s="31">
        <v>1</v>
      </c>
      <c r="C11" s="32" t="s">
        <v>95</v>
      </c>
      <c r="D11" s="132"/>
      <c r="E11" s="132"/>
      <c r="F11" s="133"/>
      <c r="G11" s="31">
        <v>6</v>
      </c>
      <c r="H11" s="32" t="s">
        <v>129</v>
      </c>
      <c r="I11" s="133"/>
      <c r="J11" s="31">
        <v>11</v>
      </c>
      <c r="K11" s="54" t="s">
        <v>132</v>
      </c>
      <c r="L11" s="55"/>
      <c r="M11" s="133"/>
    </row>
    <row r="12" spans="2:30" ht="18" customHeight="1">
      <c r="B12" s="33">
        <v>2</v>
      </c>
      <c r="C12" s="34" t="s">
        <v>96</v>
      </c>
      <c r="D12" s="134"/>
      <c r="E12" s="134"/>
      <c r="F12" s="133"/>
      <c r="G12" s="33">
        <v>7</v>
      </c>
      <c r="H12" s="34" t="s">
        <v>130</v>
      </c>
      <c r="I12" s="135"/>
      <c r="J12" s="33">
        <v>12</v>
      </c>
      <c r="K12" s="56" t="s">
        <v>133</v>
      </c>
      <c r="L12" s="57"/>
      <c r="M12" s="135"/>
    </row>
    <row r="13" spans="2:30" ht="18" customHeight="1">
      <c r="B13" s="33">
        <v>3</v>
      </c>
      <c r="C13" s="34" t="s">
        <v>97</v>
      </c>
      <c r="D13" s="134"/>
      <c r="E13" s="134"/>
      <c r="F13" s="133"/>
      <c r="G13" s="33">
        <v>8</v>
      </c>
      <c r="H13" s="34" t="s">
        <v>131</v>
      </c>
      <c r="I13" s="135"/>
      <c r="J13" s="33">
        <v>13</v>
      </c>
      <c r="K13" s="56" t="s">
        <v>134</v>
      </c>
      <c r="L13" s="57"/>
      <c r="M13" s="135"/>
    </row>
    <row r="14" spans="2:30" ht="18" customHeight="1">
      <c r="B14" s="33">
        <v>4</v>
      </c>
      <c r="C14" s="34" t="s">
        <v>98</v>
      </c>
      <c r="D14" s="134"/>
      <c r="E14" s="134"/>
      <c r="F14" s="136"/>
      <c r="G14" s="33">
        <v>9</v>
      </c>
      <c r="H14" s="34" t="s">
        <v>1</v>
      </c>
      <c r="I14" s="135"/>
      <c r="J14" s="33">
        <v>14</v>
      </c>
      <c r="K14" s="56" t="s">
        <v>1</v>
      </c>
      <c r="L14" s="57"/>
      <c r="M14" s="135"/>
    </row>
    <row r="15" spans="2:30" ht="18" customHeight="1">
      <c r="B15" s="35">
        <v>5</v>
      </c>
      <c r="C15" s="36" t="s">
        <v>99</v>
      </c>
      <c r="D15" s="137"/>
      <c r="E15" s="138"/>
      <c r="F15" s="139"/>
      <c r="G15" s="37">
        <v>10</v>
      </c>
      <c r="H15" s="38" t="s">
        <v>100</v>
      </c>
      <c r="I15" s="139"/>
      <c r="J15" s="35">
        <v>15</v>
      </c>
      <c r="K15" s="58"/>
      <c r="L15" s="59" t="s">
        <v>101</v>
      </c>
      <c r="M15" s="139"/>
    </row>
    <row r="16" spans="2:30" ht="18" customHeight="1">
      <c r="B16" s="157" t="s">
        <v>102</v>
      </c>
      <c r="C16" s="157"/>
      <c r="D16" s="157"/>
      <c r="E16" s="157"/>
      <c r="F16" s="39"/>
      <c r="G16" s="159" t="s">
        <v>103</v>
      </c>
      <c r="H16" s="159"/>
      <c r="I16" s="159"/>
      <c r="J16" s="27" t="s">
        <v>104</v>
      </c>
      <c r="K16" s="158" t="s">
        <v>105</v>
      </c>
      <c r="L16" s="158"/>
      <c r="M16" s="158"/>
    </row>
    <row r="17" spans="2:13" ht="18" customHeight="1">
      <c r="B17" s="40"/>
      <c r="C17" s="41" t="s">
        <v>106</v>
      </c>
      <c r="D17" s="41"/>
      <c r="E17" s="41" t="s">
        <v>107</v>
      </c>
      <c r="F17" s="42"/>
      <c r="G17" s="40"/>
      <c r="H17" s="43"/>
      <c r="I17" s="60"/>
      <c r="J17" s="33">
        <v>16</v>
      </c>
      <c r="K17" s="56" t="s">
        <v>108</v>
      </c>
      <c r="L17" s="61"/>
      <c r="M17" s="135"/>
    </row>
    <row r="18" spans="2:13" ht="18" customHeight="1">
      <c r="B18" s="44"/>
      <c r="C18" s="43" t="s">
        <v>109</v>
      </c>
      <c r="D18" s="43"/>
      <c r="E18" s="43"/>
      <c r="F18" s="45"/>
      <c r="G18" s="44"/>
      <c r="H18" s="43" t="s">
        <v>106</v>
      </c>
      <c r="I18" s="60"/>
      <c r="J18" s="33">
        <v>17</v>
      </c>
      <c r="K18" s="56" t="s">
        <v>135</v>
      </c>
      <c r="L18" s="61"/>
      <c r="M18" s="135"/>
    </row>
    <row r="19" spans="2:13" ht="18" customHeight="1">
      <c r="B19" s="44"/>
      <c r="C19" s="43"/>
      <c r="D19" s="43"/>
      <c r="E19" s="43"/>
      <c r="F19" s="45"/>
      <c r="G19" s="44"/>
      <c r="H19" s="46"/>
      <c r="I19" s="60"/>
      <c r="J19" s="33">
        <v>18</v>
      </c>
      <c r="K19" s="56" t="s">
        <v>136</v>
      </c>
      <c r="L19" s="61"/>
      <c r="M19" s="135"/>
    </row>
    <row r="20" spans="2:13" ht="18" customHeight="1">
      <c r="B20" s="44"/>
      <c r="C20" s="43"/>
      <c r="D20" s="43"/>
      <c r="E20" s="43"/>
      <c r="F20" s="45"/>
      <c r="G20" s="44"/>
      <c r="H20" s="41" t="s">
        <v>107</v>
      </c>
      <c r="I20" s="60"/>
      <c r="J20" s="33">
        <v>19</v>
      </c>
      <c r="K20" s="56" t="s">
        <v>1</v>
      </c>
      <c r="L20" s="61"/>
      <c r="M20" s="135"/>
    </row>
    <row r="21" spans="2:13" ht="18" customHeight="1">
      <c r="B21" s="40"/>
      <c r="C21" s="43"/>
      <c r="D21" s="43"/>
      <c r="E21" s="43"/>
      <c r="F21" s="43"/>
      <c r="G21" s="40"/>
      <c r="H21" s="43" t="s">
        <v>109</v>
      </c>
      <c r="I21" s="60"/>
      <c r="J21" s="35">
        <v>20</v>
      </c>
      <c r="K21" s="58"/>
      <c r="L21" s="59" t="s">
        <v>110</v>
      </c>
      <c r="M21" s="139"/>
    </row>
    <row r="22" spans="2:13" ht="18" customHeight="1">
      <c r="B22" s="157" t="s">
        <v>111</v>
      </c>
      <c r="C22" s="157"/>
      <c r="D22" s="157"/>
      <c r="E22" s="157"/>
      <c r="F22" s="39"/>
      <c r="G22" s="40"/>
      <c r="H22" s="43"/>
      <c r="I22" s="60"/>
      <c r="J22" s="27" t="s">
        <v>112</v>
      </c>
      <c r="K22" s="158" t="s">
        <v>113</v>
      </c>
      <c r="L22" s="158"/>
      <c r="M22" s="158"/>
    </row>
    <row r="23" spans="2:13" ht="18" customHeight="1">
      <c r="B23" s="40"/>
      <c r="C23" s="41" t="s">
        <v>106</v>
      </c>
      <c r="D23" s="41"/>
      <c r="E23" s="41" t="s">
        <v>107</v>
      </c>
      <c r="F23" s="42"/>
      <c r="G23" s="40"/>
      <c r="H23" s="43"/>
      <c r="I23" s="60"/>
      <c r="J23" s="31">
        <v>21</v>
      </c>
      <c r="K23" s="54"/>
      <c r="L23" s="62" t="s">
        <v>114</v>
      </c>
      <c r="M23" s="133"/>
    </row>
    <row r="24" spans="2:13" ht="18" customHeight="1">
      <c r="B24" s="44"/>
      <c r="C24" s="43" t="s">
        <v>109</v>
      </c>
      <c r="D24" s="43"/>
      <c r="E24" s="43"/>
      <c r="F24" s="45"/>
      <c r="G24" s="40"/>
      <c r="H24" s="43"/>
      <c r="I24" s="60"/>
      <c r="J24" s="33">
        <v>22</v>
      </c>
      <c r="K24" s="56" t="s">
        <v>137</v>
      </c>
      <c r="L24" s="140"/>
      <c r="M24" s="135"/>
    </row>
    <row r="25" spans="2:13" ht="18" customHeight="1">
      <c r="B25" s="44"/>
      <c r="C25" s="43"/>
      <c r="D25" s="43"/>
      <c r="E25" s="43"/>
      <c r="F25" s="45"/>
      <c r="G25" s="40"/>
      <c r="H25" s="43"/>
      <c r="I25" s="60"/>
      <c r="J25" s="33">
        <v>23</v>
      </c>
      <c r="K25" s="56" t="s">
        <v>138</v>
      </c>
      <c r="L25" s="140"/>
      <c r="M25" s="135"/>
    </row>
    <row r="26" spans="2:13" ht="18" customHeight="1">
      <c r="B26" s="44"/>
      <c r="C26" s="43"/>
      <c r="D26" s="43"/>
      <c r="E26" s="43"/>
      <c r="F26" s="45"/>
      <c r="G26" s="40"/>
      <c r="H26" s="43"/>
      <c r="I26" s="60"/>
      <c r="J26" s="35">
        <v>24</v>
      </c>
      <c r="K26" s="58"/>
      <c r="L26" s="59" t="s">
        <v>115</v>
      </c>
      <c r="M26" s="139"/>
    </row>
    <row r="27" spans="2:13" ht="17.100000000000001" customHeight="1">
      <c r="B27" s="47"/>
      <c r="C27" s="48"/>
      <c r="D27" s="48"/>
      <c r="E27" s="48"/>
      <c r="F27" s="48"/>
      <c r="G27" s="47"/>
      <c r="H27" s="48"/>
      <c r="I27" s="63"/>
      <c r="J27" s="64" t="s">
        <v>116</v>
      </c>
      <c r="K27" s="65" t="s">
        <v>139</v>
      </c>
      <c r="L27" s="66"/>
      <c r="M27" s="67"/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Jolka</cp:lastModifiedBy>
  <cp:revision>2</cp:revision>
  <cp:lastPrinted>2019-05-20T14:23:00Z</cp:lastPrinted>
  <dcterms:created xsi:type="dcterms:W3CDTF">1999-04-06T07:39:00Z</dcterms:created>
  <dcterms:modified xsi:type="dcterms:W3CDTF">2024-09-27T07:23:57Z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